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45" windowWidth="15120" windowHeight="8130"/>
  </bookViews>
  <sheets>
    <sheet name="simulador" sheetId="1" r:id="rId1"/>
    <sheet name="sac e price" sheetId="2" r:id="rId2"/>
    <sheet name="Comentários" sheetId="4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C9" i="1" l="1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6" i="3"/>
  <c r="M6" i="3"/>
  <c r="N7" i="3"/>
  <c r="F6" i="3"/>
  <c r="E6" i="3"/>
  <c r="M13" i="2"/>
  <c r="H3" i="2"/>
  <c r="C4" i="1"/>
  <c r="H6" i="3"/>
  <c r="E7" i="3"/>
  <c r="M6" i="2"/>
  <c r="M9" i="2" s="1"/>
  <c r="L3" i="2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H7" i="3"/>
  <c r="G6" i="3"/>
  <c r="I6" i="3" s="1"/>
  <c r="F7" i="3"/>
  <c r="E8" i="3"/>
  <c r="G8" i="3" s="1"/>
  <c r="I8" i="3" s="1"/>
  <c r="H8" i="3"/>
  <c r="F8" i="3"/>
  <c r="G7" i="3"/>
  <c r="I7" i="3" s="1"/>
  <c r="H9" i="3"/>
  <c r="E9" i="3"/>
  <c r="G9" i="3" s="1"/>
  <c r="I9" i="3" s="1"/>
  <c r="F9" i="3"/>
  <c r="E10" i="3"/>
  <c r="F10" i="3"/>
  <c r="F11" i="3"/>
  <c r="G10" i="3"/>
  <c r="I10" i="3" s="1"/>
  <c r="H10" i="3"/>
  <c r="F12" i="3"/>
  <c r="E11" i="3"/>
  <c r="G11" i="3" s="1"/>
  <c r="I11" i="3" s="1"/>
  <c r="H11" i="3"/>
  <c r="H12" i="3"/>
  <c r="E12" i="3"/>
  <c r="G12" i="3"/>
  <c r="I12" i="3" s="1"/>
  <c r="F13" i="3"/>
  <c r="F14" i="3"/>
  <c r="E13" i="3"/>
  <c r="G13" i="3" s="1"/>
  <c r="I13" i="3" s="1"/>
  <c r="H13" i="3"/>
  <c r="F15" i="3"/>
  <c r="H14" i="3"/>
  <c r="E14" i="3"/>
  <c r="G14" i="3"/>
  <c r="I14" i="3" s="1"/>
  <c r="E15" i="3"/>
  <c r="H15" i="3"/>
  <c r="G15" i="3"/>
  <c r="I15" i="3"/>
  <c r="F16" i="3"/>
  <c r="E16" i="3"/>
  <c r="G16" i="3"/>
  <c r="I16" i="3" s="1"/>
  <c r="H16" i="3"/>
  <c r="F17" i="3"/>
  <c r="E17" i="3"/>
  <c r="H17" i="3"/>
  <c r="G17" i="3"/>
  <c r="I17" i="3" s="1"/>
  <c r="F18" i="3"/>
  <c r="F19" i="3"/>
  <c r="E18" i="3"/>
  <c r="G18" i="3" s="1"/>
  <c r="I18" i="3" s="1"/>
  <c r="H18" i="3"/>
  <c r="H19" i="3"/>
  <c r="E19" i="3"/>
  <c r="F20" i="3"/>
  <c r="G19" i="3"/>
  <c r="I19" i="3" s="1"/>
  <c r="F21" i="3"/>
  <c r="E20" i="3"/>
  <c r="G20" i="3" s="1"/>
  <c r="I20" i="3" s="1"/>
  <c r="H20" i="3"/>
  <c r="I21" i="3"/>
  <c r="F22" i="3"/>
  <c r="H21" i="3"/>
  <c r="E21" i="3"/>
  <c r="G21" i="3" s="1"/>
  <c r="F23" i="3"/>
  <c r="H22" i="3"/>
  <c r="E22" i="3"/>
  <c r="G22" i="3"/>
  <c r="I22" i="3" s="1"/>
  <c r="H23" i="3"/>
  <c r="E23" i="3"/>
  <c r="G23" i="3" s="1"/>
  <c r="I23" i="3" s="1"/>
  <c r="F24" i="3"/>
  <c r="F25" i="3"/>
  <c r="G24" i="3"/>
  <c r="I24" i="3" s="1"/>
  <c r="E24" i="3"/>
  <c r="H24" i="3"/>
  <c r="E25" i="3"/>
  <c r="G25" i="3"/>
  <c r="I25" i="3"/>
  <c r="H25" i="3"/>
  <c r="C6" i="1" l="1"/>
  <c r="C10" i="1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F4" i="2"/>
  <c r="E4" i="2"/>
  <c r="C11" i="1" l="1"/>
  <c r="C12" i="1" s="1"/>
  <c r="C13" i="1" s="1"/>
  <c r="F5" i="2"/>
  <c r="H4" i="2"/>
  <c r="G4" i="2"/>
  <c r="J4" i="2" s="1"/>
  <c r="F6" i="2" l="1"/>
  <c r="G5" i="2"/>
  <c r="J5" i="2" s="1"/>
  <c r="K5" i="2" s="1"/>
  <c r="E5" i="2"/>
  <c r="H5" i="2"/>
  <c r="F7" i="2" l="1"/>
  <c r="G6" i="2"/>
  <c r="J6" i="2" s="1"/>
  <c r="K6" i="2" s="1"/>
  <c r="E6" i="2"/>
  <c r="H6" i="2"/>
  <c r="F8" i="2" l="1"/>
  <c r="G7" i="2"/>
  <c r="J7" i="2" s="1"/>
  <c r="K7" i="2" s="1"/>
  <c r="E7" i="2"/>
  <c r="H7" i="2"/>
  <c r="F9" i="2" l="1"/>
  <c r="G8" i="2"/>
  <c r="J8" i="2" s="1"/>
  <c r="K8" i="2" s="1"/>
  <c r="E8" i="2"/>
  <c r="H8" i="2"/>
  <c r="F10" i="2" l="1"/>
  <c r="E9" i="2"/>
  <c r="G9" i="2" s="1"/>
  <c r="J9" i="2" s="1"/>
  <c r="K9" i="2" s="1"/>
  <c r="H9" i="2"/>
  <c r="H10" i="2" l="1"/>
  <c r="E10" i="2"/>
  <c r="G10" i="2"/>
  <c r="J10" i="2" s="1"/>
  <c r="K10" i="2" s="1"/>
  <c r="F11" i="2"/>
  <c r="F12" i="2" l="1"/>
  <c r="E11" i="2"/>
  <c r="G11" i="2" s="1"/>
  <c r="J11" i="2" s="1"/>
  <c r="K11" i="2" s="1"/>
  <c r="H11" i="2"/>
  <c r="E12" i="2" l="1"/>
  <c r="H12" i="2"/>
  <c r="F13" i="2"/>
  <c r="G12" i="2"/>
  <c r="J12" i="2" s="1"/>
  <c r="K12" i="2" s="1"/>
  <c r="F14" i="2" l="1"/>
  <c r="E13" i="2"/>
  <c r="G13" i="2" s="1"/>
  <c r="J13" i="2" s="1"/>
  <c r="K13" i="2" s="1"/>
  <c r="H13" i="2"/>
  <c r="E14" i="2" l="1"/>
  <c r="H14" i="2"/>
  <c r="F15" i="2"/>
  <c r="G14" i="2"/>
  <c r="J14" i="2" s="1"/>
  <c r="K14" i="2" s="1"/>
  <c r="F16" i="2" l="1"/>
  <c r="H15" i="2"/>
  <c r="E15" i="2"/>
  <c r="G15" i="2" s="1"/>
  <c r="J15" i="2" s="1"/>
  <c r="K15" i="2" s="1"/>
  <c r="E16" i="2" l="1"/>
  <c r="H16" i="2"/>
  <c r="G16" i="2"/>
  <c r="J16" i="2" s="1"/>
  <c r="K16" i="2" s="1"/>
  <c r="F17" i="2"/>
  <c r="F18" i="2" l="1"/>
  <c r="E17" i="2"/>
  <c r="G17" i="2" s="1"/>
  <c r="J17" i="2" s="1"/>
  <c r="K17" i="2" s="1"/>
  <c r="H17" i="2"/>
  <c r="H18" i="2" l="1"/>
  <c r="E18" i="2"/>
  <c r="F19" i="2"/>
  <c r="G18" i="2"/>
  <c r="J18" i="2" s="1"/>
  <c r="K18" i="2" s="1"/>
  <c r="F20" i="2" l="1"/>
  <c r="E19" i="2"/>
  <c r="G19" i="2" s="1"/>
  <c r="J19" i="2" s="1"/>
  <c r="K19" i="2" s="1"/>
  <c r="H19" i="2"/>
  <c r="E20" i="2" l="1"/>
  <c r="G20" i="2" s="1"/>
  <c r="J20" i="2" s="1"/>
  <c r="K20" i="2" s="1"/>
  <c r="H20" i="2"/>
  <c r="F21" i="2"/>
  <c r="F22" i="2" l="1"/>
  <c r="H21" i="2"/>
  <c r="E21" i="2"/>
  <c r="G21" i="2" s="1"/>
  <c r="J21" i="2" s="1"/>
  <c r="K21" i="2" s="1"/>
  <c r="E22" i="2" l="1"/>
  <c r="H22" i="2"/>
  <c r="F23" i="2"/>
  <c r="G22" i="2"/>
  <c r="J22" i="2" s="1"/>
  <c r="K22" i="2" s="1"/>
  <c r="F24" i="2" l="1"/>
  <c r="H23" i="2"/>
  <c r="E23" i="2"/>
  <c r="G23" i="2" s="1"/>
  <c r="J23" i="2" s="1"/>
  <c r="K23" i="2" s="1"/>
  <c r="E24" i="2" l="1"/>
  <c r="H24" i="2"/>
  <c r="G24" i="2"/>
  <c r="J24" i="2" s="1"/>
  <c r="K24" i="2" s="1"/>
  <c r="F25" i="2"/>
  <c r="F26" i="2" l="1"/>
  <c r="H25" i="2"/>
  <c r="E25" i="2"/>
  <c r="G25" i="2" s="1"/>
  <c r="J25" i="2" s="1"/>
  <c r="K25" i="2" s="1"/>
  <c r="E26" i="2" l="1"/>
  <c r="H26" i="2"/>
  <c r="F27" i="2"/>
  <c r="G26" i="2"/>
  <c r="J26" i="2" s="1"/>
  <c r="K26" i="2" s="1"/>
  <c r="F28" i="2" l="1"/>
  <c r="E27" i="2"/>
  <c r="G27" i="2" s="1"/>
  <c r="J27" i="2" s="1"/>
  <c r="K27" i="2" s="1"/>
  <c r="H27" i="2"/>
  <c r="H28" i="2" l="1"/>
  <c r="E28" i="2"/>
  <c r="G28" i="2" s="1"/>
  <c r="J28" i="2" s="1"/>
  <c r="K28" i="2" s="1"/>
  <c r="F29" i="2"/>
  <c r="E29" i="2" l="1"/>
  <c r="H29" i="2"/>
  <c r="F30" i="2"/>
  <c r="G29" i="2"/>
  <c r="J29" i="2" s="1"/>
  <c r="K29" i="2" s="1"/>
  <c r="F31" i="2" l="1"/>
  <c r="H30" i="2"/>
  <c r="E30" i="2"/>
  <c r="G30" i="2" s="1"/>
  <c r="J30" i="2" s="1"/>
  <c r="K30" i="2" s="1"/>
  <c r="E31" i="2" l="1"/>
  <c r="H31" i="2"/>
  <c r="F32" i="2"/>
  <c r="G31" i="2"/>
  <c r="J31" i="2" s="1"/>
  <c r="K31" i="2" s="1"/>
  <c r="F33" i="2" l="1"/>
  <c r="E32" i="2"/>
  <c r="G32" i="2" s="1"/>
  <c r="J32" i="2" s="1"/>
  <c r="K32" i="2" s="1"/>
  <c r="H32" i="2"/>
  <c r="E33" i="2" l="1"/>
  <c r="H33" i="2"/>
  <c r="F34" i="2"/>
  <c r="G33" i="2"/>
  <c r="J33" i="2" s="1"/>
  <c r="K33" i="2" s="1"/>
  <c r="F35" i="2" l="1"/>
  <c r="H34" i="2"/>
  <c r="E34" i="2"/>
  <c r="G34" i="2" s="1"/>
  <c r="J34" i="2" s="1"/>
  <c r="K34" i="2" s="1"/>
  <c r="H35" i="2" l="1"/>
  <c r="E35" i="2"/>
  <c r="G35" i="2"/>
  <c r="J35" i="2" s="1"/>
  <c r="K35" i="2" s="1"/>
  <c r="F36" i="2"/>
  <c r="F37" i="2" l="1"/>
  <c r="H36" i="2"/>
  <c r="E36" i="2"/>
  <c r="G36" i="2" s="1"/>
  <c r="J36" i="2" s="1"/>
  <c r="K36" i="2" s="1"/>
  <c r="E37" i="2" l="1"/>
  <c r="H37" i="2"/>
  <c r="F38" i="2"/>
  <c r="G37" i="2"/>
  <c r="J37" i="2" s="1"/>
  <c r="K37" i="2" s="1"/>
  <c r="F39" i="2" l="1"/>
  <c r="E38" i="2"/>
  <c r="G38" i="2" s="1"/>
  <c r="J38" i="2" s="1"/>
  <c r="K38" i="2" s="1"/>
  <c r="H38" i="2"/>
  <c r="H39" i="2" l="1"/>
  <c r="E39" i="2"/>
  <c r="G39" i="2"/>
  <c r="J39" i="2" s="1"/>
  <c r="K39" i="2" s="1"/>
  <c r="F40" i="2"/>
  <c r="F41" i="2" l="1"/>
  <c r="E40" i="2"/>
  <c r="G40" i="2" s="1"/>
  <c r="J40" i="2" s="1"/>
  <c r="K40" i="2" s="1"/>
  <c r="H40" i="2"/>
  <c r="H41" i="2" l="1"/>
  <c r="E41" i="2"/>
  <c r="F42" i="2"/>
  <c r="G41" i="2"/>
  <c r="J41" i="2" s="1"/>
  <c r="K41" i="2" s="1"/>
  <c r="F43" i="2" l="1"/>
  <c r="E42" i="2"/>
  <c r="G42" i="2" s="1"/>
  <c r="J42" i="2" s="1"/>
  <c r="K42" i="2" s="1"/>
  <c r="H42" i="2"/>
  <c r="E43" i="2" l="1"/>
  <c r="H43" i="2"/>
  <c r="G43" i="2"/>
  <c r="J43" i="2" s="1"/>
  <c r="K43" i="2" s="1"/>
  <c r="F44" i="2"/>
  <c r="F45" i="2" l="1"/>
  <c r="H44" i="2"/>
  <c r="E44" i="2"/>
  <c r="G44" i="2" s="1"/>
  <c r="J44" i="2" s="1"/>
  <c r="K44" i="2" s="1"/>
  <c r="H45" i="2" l="1"/>
  <c r="E45" i="2"/>
  <c r="F46" i="2"/>
  <c r="G45" i="2"/>
  <c r="J45" i="2" s="1"/>
  <c r="K45" i="2" s="1"/>
  <c r="F47" i="2" l="1"/>
  <c r="H46" i="2"/>
  <c r="E46" i="2"/>
  <c r="G46" i="2" s="1"/>
  <c r="J46" i="2" s="1"/>
  <c r="K46" i="2" s="1"/>
  <c r="H47" i="2" l="1"/>
  <c r="E47" i="2"/>
  <c r="G47" i="2"/>
  <c r="J47" i="2" s="1"/>
  <c r="K47" i="2" s="1"/>
  <c r="F48" i="2"/>
  <c r="F49" i="2" l="1"/>
  <c r="H48" i="2"/>
  <c r="E48" i="2"/>
  <c r="G48" i="2" s="1"/>
  <c r="J48" i="2" s="1"/>
  <c r="K48" i="2" s="1"/>
  <c r="E49" i="2" l="1"/>
  <c r="G49" i="2" s="1"/>
  <c r="J49" i="2" s="1"/>
  <c r="K49" i="2" s="1"/>
  <c r="H49" i="2"/>
  <c r="F50" i="2"/>
  <c r="E50" i="2" l="1"/>
  <c r="G50" i="2" s="1"/>
  <c r="J50" i="2" s="1"/>
  <c r="K50" i="2" s="1"/>
  <c r="H50" i="2"/>
  <c r="F51" i="2"/>
  <c r="E51" i="2" l="1"/>
  <c r="H51" i="2"/>
  <c r="G51" i="2"/>
  <c r="J51" i="2" s="1"/>
  <c r="K51" i="2" s="1"/>
  <c r="F52" i="2"/>
  <c r="F53" i="2" l="1"/>
  <c r="E52" i="2"/>
  <c r="G52" i="2" s="1"/>
  <c r="J52" i="2" s="1"/>
  <c r="K52" i="2" s="1"/>
  <c r="H52" i="2"/>
  <c r="H53" i="2" l="1"/>
  <c r="E53" i="2"/>
  <c r="G53" i="2"/>
  <c r="J53" i="2" s="1"/>
  <c r="K53" i="2" s="1"/>
  <c r="F54" i="2"/>
  <c r="F55" i="2" l="1"/>
  <c r="E54" i="2"/>
  <c r="G54" i="2" s="1"/>
  <c r="J54" i="2" s="1"/>
  <c r="K54" i="2" s="1"/>
  <c r="H54" i="2"/>
  <c r="H55" i="2" l="1"/>
  <c r="E55" i="2"/>
  <c r="G55" i="2"/>
  <c r="J55" i="2" s="1"/>
  <c r="K55" i="2" s="1"/>
  <c r="F56" i="2"/>
  <c r="F57" i="2" l="1"/>
  <c r="E56" i="2"/>
  <c r="G56" i="2" s="1"/>
  <c r="J56" i="2" s="1"/>
  <c r="K56" i="2" s="1"/>
  <c r="H56" i="2"/>
  <c r="H57" i="2" l="1"/>
  <c r="E57" i="2"/>
  <c r="G57" i="2"/>
  <c r="J57" i="2" s="1"/>
  <c r="K57" i="2" s="1"/>
  <c r="F58" i="2"/>
  <c r="F59" i="2" l="1"/>
  <c r="E58" i="2"/>
  <c r="G58" i="2" s="1"/>
  <c r="J58" i="2" s="1"/>
  <c r="K58" i="2" s="1"/>
  <c r="H58" i="2"/>
  <c r="E59" i="2" l="1"/>
  <c r="H59" i="2"/>
  <c r="F60" i="2"/>
  <c r="G59" i="2"/>
  <c r="J59" i="2" s="1"/>
  <c r="K59" i="2" s="1"/>
  <c r="F61" i="2" l="1"/>
  <c r="H60" i="2"/>
  <c r="E60" i="2"/>
  <c r="G60" i="2" s="1"/>
  <c r="J60" i="2" s="1"/>
  <c r="K60" i="2" s="1"/>
  <c r="H61" i="2" l="1"/>
  <c r="E61" i="2"/>
  <c r="F62" i="2"/>
  <c r="G61" i="2"/>
  <c r="J61" i="2" s="1"/>
  <c r="K61" i="2" s="1"/>
  <c r="F63" i="2" l="1"/>
  <c r="E62" i="2"/>
  <c r="G62" i="2" s="1"/>
  <c r="J62" i="2" s="1"/>
  <c r="K62" i="2" s="1"/>
  <c r="H62" i="2"/>
  <c r="H63" i="2" l="1"/>
  <c r="E63" i="2"/>
  <c r="G63" i="2"/>
  <c r="J63" i="2" s="1"/>
  <c r="K63" i="2" s="1"/>
  <c r="F64" i="2"/>
  <c r="F65" i="2" l="1"/>
  <c r="E64" i="2"/>
  <c r="G64" i="2" s="1"/>
  <c r="J64" i="2" s="1"/>
  <c r="K64" i="2" s="1"/>
  <c r="H64" i="2"/>
  <c r="H65" i="2" l="1"/>
  <c r="E65" i="2"/>
  <c r="G65" i="2"/>
  <c r="J65" i="2" s="1"/>
  <c r="K65" i="2" s="1"/>
  <c r="F66" i="2"/>
  <c r="F67" i="2" l="1"/>
  <c r="E66" i="2"/>
  <c r="G66" i="2" s="1"/>
  <c r="J66" i="2" s="1"/>
  <c r="K66" i="2" s="1"/>
  <c r="H66" i="2"/>
  <c r="H67" i="2" l="1"/>
  <c r="E67" i="2"/>
  <c r="G67" i="2"/>
  <c r="J67" i="2" s="1"/>
  <c r="K67" i="2" s="1"/>
  <c r="F68" i="2"/>
  <c r="F69" i="2" l="1"/>
  <c r="H68" i="2"/>
  <c r="E68" i="2"/>
  <c r="G68" i="2" s="1"/>
  <c r="J68" i="2" s="1"/>
  <c r="K68" i="2" s="1"/>
  <c r="H69" i="2" l="1"/>
  <c r="E69" i="2"/>
  <c r="G69" i="2"/>
  <c r="J69" i="2" s="1"/>
  <c r="K69" i="2" s="1"/>
  <c r="F70" i="2"/>
  <c r="F71" i="2" l="1"/>
  <c r="E70" i="2"/>
  <c r="G70" i="2" s="1"/>
  <c r="J70" i="2" s="1"/>
  <c r="K70" i="2" s="1"/>
  <c r="H70" i="2"/>
  <c r="E71" i="2" l="1"/>
  <c r="H71" i="2"/>
  <c r="F72" i="2"/>
  <c r="G71" i="2"/>
  <c r="J71" i="2" s="1"/>
  <c r="K71" i="2" s="1"/>
  <c r="F73" i="2" l="1"/>
  <c r="H72" i="2"/>
  <c r="E72" i="2"/>
  <c r="G72" i="2" s="1"/>
  <c r="J72" i="2" s="1"/>
  <c r="K72" i="2" s="1"/>
  <c r="H73" i="2" l="1"/>
  <c r="E73" i="2"/>
  <c r="G73" i="2"/>
  <c r="J73" i="2" s="1"/>
  <c r="K73" i="2" s="1"/>
  <c r="F74" i="2"/>
  <c r="F75" i="2" l="1"/>
  <c r="E74" i="2"/>
  <c r="G74" i="2" s="1"/>
  <c r="J74" i="2" s="1"/>
  <c r="K74" i="2" s="1"/>
  <c r="H74" i="2"/>
  <c r="E75" i="2" l="1"/>
  <c r="H75" i="2"/>
  <c r="F76" i="2"/>
  <c r="G75" i="2"/>
  <c r="J75" i="2" s="1"/>
  <c r="K75" i="2" s="1"/>
  <c r="F77" i="2" l="1"/>
  <c r="E76" i="2"/>
  <c r="G76" i="2" s="1"/>
  <c r="J76" i="2" s="1"/>
  <c r="K76" i="2" s="1"/>
  <c r="H76" i="2"/>
  <c r="E77" i="2" l="1"/>
  <c r="H77" i="2"/>
  <c r="G77" i="2"/>
  <c r="J77" i="2" s="1"/>
  <c r="K77" i="2" s="1"/>
  <c r="F78" i="2"/>
  <c r="F79" i="2" l="1"/>
  <c r="E78" i="2"/>
  <c r="G78" i="2" s="1"/>
  <c r="J78" i="2" s="1"/>
  <c r="K78" i="2" s="1"/>
  <c r="H78" i="2"/>
  <c r="H79" i="2" l="1"/>
  <c r="E79" i="2"/>
  <c r="G79" i="2" s="1"/>
  <c r="J79" i="2" s="1"/>
  <c r="K79" i="2" s="1"/>
  <c r="F80" i="2"/>
  <c r="H80" i="2" l="1"/>
  <c r="E80" i="2"/>
  <c r="F81" i="2"/>
  <c r="G80" i="2"/>
  <c r="J80" i="2" s="1"/>
  <c r="K80" i="2" s="1"/>
  <c r="F82" i="2" l="1"/>
  <c r="H81" i="2"/>
  <c r="E81" i="2"/>
  <c r="G81" i="2" s="1"/>
  <c r="J81" i="2" s="1"/>
  <c r="K81" i="2" s="1"/>
  <c r="H82" i="2" l="1"/>
  <c r="E82" i="2"/>
  <c r="G82" i="2"/>
  <c r="J82" i="2" s="1"/>
  <c r="K82" i="2" s="1"/>
  <c r="F83" i="2"/>
  <c r="F84" i="2" l="1"/>
  <c r="E83" i="2"/>
  <c r="G83" i="2" s="1"/>
  <c r="J83" i="2" s="1"/>
  <c r="K83" i="2" s="1"/>
  <c r="H83" i="2"/>
  <c r="E84" i="2" l="1"/>
  <c r="H84" i="2"/>
  <c r="G84" i="2"/>
  <c r="J84" i="2" s="1"/>
  <c r="K84" i="2" s="1"/>
  <c r="F85" i="2"/>
  <c r="F86" i="2" l="1"/>
  <c r="E85" i="2"/>
  <c r="G85" i="2" s="1"/>
  <c r="J85" i="2" s="1"/>
  <c r="K85" i="2" s="1"/>
  <c r="H85" i="2"/>
  <c r="E86" i="2" l="1"/>
  <c r="H86" i="2"/>
  <c r="F87" i="2"/>
  <c r="G86" i="2"/>
  <c r="J86" i="2" s="1"/>
  <c r="K86" i="2" s="1"/>
  <c r="F88" i="2" l="1"/>
  <c r="H87" i="2"/>
  <c r="E87" i="2"/>
  <c r="G87" i="2" s="1"/>
  <c r="J87" i="2" s="1"/>
  <c r="K87" i="2" s="1"/>
  <c r="H88" i="2" l="1"/>
  <c r="E88" i="2"/>
  <c r="G88" i="2"/>
  <c r="J88" i="2" s="1"/>
  <c r="K88" i="2" s="1"/>
  <c r="F89" i="2"/>
  <c r="F90" i="2" l="1"/>
  <c r="H89" i="2"/>
  <c r="E89" i="2"/>
  <c r="G89" i="2" s="1"/>
  <c r="J89" i="2" s="1"/>
  <c r="K89" i="2" s="1"/>
  <c r="H90" i="2" l="1"/>
  <c r="E90" i="2"/>
  <c r="G90" i="2"/>
  <c r="J90" i="2" s="1"/>
  <c r="K90" i="2" s="1"/>
  <c r="F91" i="2"/>
  <c r="F92" i="2" l="1"/>
  <c r="H91" i="2"/>
  <c r="E91" i="2"/>
  <c r="G91" i="2" s="1"/>
  <c r="J91" i="2" s="1"/>
  <c r="K91" i="2" s="1"/>
  <c r="E92" i="2" l="1"/>
  <c r="G92" i="2" s="1"/>
  <c r="J92" i="2" s="1"/>
  <c r="K92" i="2" s="1"/>
  <c r="H92" i="2"/>
  <c r="F93" i="2"/>
  <c r="E93" i="2" l="1"/>
  <c r="G93" i="2" s="1"/>
  <c r="J93" i="2" s="1"/>
  <c r="K93" i="2" s="1"/>
  <c r="H93" i="2"/>
  <c r="F94" i="2"/>
  <c r="H94" i="2" l="1"/>
  <c r="E94" i="2"/>
  <c r="G94" i="2" s="1"/>
  <c r="J94" i="2" s="1"/>
  <c r="K94" i="2" s="1"/>
  <c r="F95" i="2"/>
  <c r="F96" i="2" l="1"/>
  <c r="H95" i="2"/>
  <c r="E95" i="2"/>
  <c r="G95" i="2" s="1"/>
  <c r="J95" i="2" s="1"/>
  <c r="K95" i="2" s="1"/>
  <c r="H96" i="2" l="1"/>
  <c r="E96" i="2"/>
  <c r="G96" i="2"/>
  <c r="J96" i="2" s="1"/>
  <c r="K96" i="2" s="1"/>
  <c r="F97" i="2"/>
  <c r="F98" i="2" l="1"/>
  <c r="E97" i="2"/>
  <c r="G97" i="2" s="1"/>
  <c r="J97" i="2" s="1"/>
  <c r="K97" i="2" s="1"/>
  <c r="H97" i="2"/>
  <c r="H98" i="2" l="1"/>
  <c r="E98" i="2"/>
  <c r="G98" i="2"/>
  <c r="J98" i="2" s="1"/>
  <c r="K98" i="2" s="1"/>
  <c r="F99" i="2"/>
  <c r="F100" i="2" l="1"/>
  <c r="G99" i="2"/>
  <c r="J99" i="2" s="1"/>
  <c r="K99" i="2" s="1"/>
  <c r="E99" i="2"/>
  <c r="H99" i="2"/>
  <c r="F101" i="2" l="1"/>
  <c r="H100" i="2"/>
  <c r="E100" i="2"/>
  <c r="G100" i="2" s="1"/>
  <c r="J100" i="2" s="1"/>
  <c r="K100" i="2" s="1"/>
  <c r="E101" i="2" l="1"/>
  <c r="H101" i="2"/>
  <c r="F102" i="2"/>
  <c r="G101" i="2"/>
  <c r="J101" i="2" s="1"/>
  <c r="K101" i="2" s="1"/>
  <c r="F103" i="2" l="1"/>
  <c r="E102" i="2"/>
  <c r="G102" i="2" s="1"/>
  <c r="J102" i="2" s="1"/>
  <c r="K102" i="2" s="1"/>
  <c r="H102" i="2"/>
  <c r="H103" i="2" l="1"/>
  <c r="E103" i="2"/>
  <c r="F104" i="2"/>
  <c r="G103" i="2"/>
  <c r="J103" i="2" s="1"/>
  <c r="K103" i="2" s="1"/>
  <c r="F105" i="2" l="1"/>
  <c r="H104" i="2"/>
  <c r="E104" i="2"/>
  <c r="G104" i="2" s="1"/>
  <c r="J104" i="2" s="1"/>
  <c r="K104" i="2" s="1"/>
  <c r="H105" i="2" l="1"/>
  <c r="E105" i="2"/>
  <c r="F106" i="2"/>
  <c r="G105" i="2"/>
  <c r="J105" i="2" s="1"/>
  <c r="K105" i="2" s="1"/>
  <c r="F107" i="2" l="1"/>
  <c r="E106" i="2"/>
  <c r="G106" i="2" s="1"/>
  <c r="J106" i="2" s="1"/>
  <c r="K106" i="2" s="1"/>
  <c r="H106" i="2"/>
  <c r="E107" i="2" l="1"/>
  <c r="H107" i="2"/>
  <c r="F108" i="2"/>
  <c r="G107" i="2"/>
  <c r="J107" i="2" s="1"/>
  <c r="K107" i="2" s="1"/>
  <c r="F109" i="2" l="1"/>
  <c r="E108" i="2"/>
  <c r="G108" i="2" s="1"/>
  <c r="J108" i="2" s="1"/>
  <c r="K108" i="2" s="1"/>
  <c r="H108" i="2"/>
  <c r="E109" i="2" l="1"/>
  <c r="H109" i="2"/>
  <c r="F110" i="2"/>
  <c r="G109" i="2"/>
  <c r="J109" i="2" s="1"/>
  <c r="K109" i="2" s="1"/>
  <c r="F111" i="2" l="1"/>
  <c r="H110" i="2"/>
  <c r="E110" i="2"/>
  <c r="G110" i="2" s="1"/>
  <c r="J110" i="2" s="1"/>
  <c r="K110" i="2" s="1"/>
  <c r="H111" i="2" l="1"/>
  <c r="E111" i="2"/>
  <c r="F112" i="2"/>
  <c r="G111" i="2"/>
  <c r="J111" i="2" s="1"/>
  <c r="K111" i="2" s="1"/>
  <c r="F113" i="2" l="1"/>
  <c r="H112" i="2"/>
  <c r="E112" i="2"/>
  <c r="G112" i="2" s="1"/>
  <c r="J112" i="2" s="1"/>
  <c r="K112" i="2" s="1"/>
  <c r="E113" i="2" l="1"/>
  <c r="H113" i="2"/>
  <c r="F114" i="2"/>
  <c r="G113" i="2"/>
  <c r="J113" i="2" s="1"/>
  <c r="K113" i="2" s="1"/>
  <c r="F115" i="2" l="1"/>
  <c r="H114" i="2"/>
  <c r="E114" i="2"/>
  <c r="G114" i="2" s="1"/>
  <c r="J114" i="2" s="1"/>
  <c r="K114" i="2" s="1"/>
  <c r="E115" i="2" l="1"/>
  <c r="H115" i="2"/>
  <c r="F116" i="2"/>
  <c r="G115" i="2"/>
  <c r="J115" i="2" s="1"/>
  <c r="K115" i="2" s="1"/>
  <c r="F117" i="2" l="1"/>
  <c r="E116" i="2"/>
  <c r="G116" i="2" s="1"/>
  <c r="J116" i="2" s="1"/>
  <c r="K116" i="2" s="1"/>
  <c r="H116" i="2"/>
  <c r="H117" i="2" l="1"/>
  <c r="E117" i="2"/>
  <c r="F118" i="2"/>
  <c r="G117" i="2"/>
  <c r="J117" i="2" s="1"/>
  <c r="K117" i="2" s="1"/>
  <c r="F119" i="2" l="1"/>
  <c r="E118" i="2"/>
  <c r="G118" i="2" s="1"/>
  <c r="J118" i="2" s="1"/>
  <c r="K118" i="2" s="1"/>
  <c r="H118" i="2"/>
  <c r="E119" i="2" l="1"/>
  <c r="H119" i="2"/>
  <c r="G119" i="2"/>
  <c r="J119" i="2" s="1"/>
  <c r="K119" i="2" s="1"/>
  <c r="F120" i="2"/>
  <c r="F121" i="2" l="1"/>
  <c r="H120" i="2"/>
  <c r="E120" i="2"/>
  <c r="G120" i="2" s="1"/>
  <c r="J120" i="2" s="1"/>
  <c r="K120" i="2" s="1"/>
  <c r="E121" i="2" l="1"/>
  <c r="H121" i="2"/>
  <c r="G121" i="2"/>
  <c r="J121" i="2" s="1"/>
  <c r="K121" i="2" s="1"/>
  <c r="F122" i="2"/>
  <c r="F123" i="2" l="1"/>
  <c r="E122" i="2"/>
  <c r="G122" i="2" s="1"/>
  <c r="J122" i="2" s="1"/>
  <c r="K122" i="2" s="1"/>
  <c r="H122" i="2"/>
  <c r="E123" i="2" l="1"/>
  <c r="H123" i="2"/>
  <c r="G123" i="2"/>
  <c r="J123" i="2" s="1"/>
  <c r="K123" i="2" s="1"/>
  <c r="F124" i="2"/>
  <c r="F125" i="2" l="1"/>
  <c r="E124" i="2"/>
  <c r="G124" i="2" s="1"/>
  <c r="J124" i="2" s="1"/>
  <c r="K124" i="2" s="1"/>
  <c r="H124" i="2"/>
  <c r="E125" i="2" l="1"/>
  <c r="G125" i="2" s="1"/>
  <c r="J125" i="2" s="1"/>
  <c r="K125" i="2" s="1"/>
  <c r="H125" i="2"/>
  <c r="F126" i="2"/>
  <c r="F127" i="2" l="1"/>
  <c r="H126" i="2"/>
  <c r="E126" i="2"/>
  <c r="G126" i="2" s="1"/>
  <c r="J126" i="2" s="1"/>
  <c r="K126" i="2" s="1"/>
  <c r="E127" i="2" l="1"/>
  <c r="G127" i="2" s="1"/>
  <c r="J127" i="2" s="1"/>
  <c r="K127" i="2" s="1"/>
  <c r="H127" i="2"/>
  <c r="F128" i="2"/>
  <c r="F129" i="2" l="1"/>
  <c r="G128" i="2"/>
  <c r="J128" i="2" s="1"/>
  <c r="K128" i="2" s="1"/>
  <c r="H128" i="2"/>
  <c r="E128" i="2"/>
  <c r="E129" i="2" l="1"/>
  <c r="G129" i="2" s="1"/>
  <c r="J129" i="2" s="1"/>
  <c r="K129" i="2" s="1"/>
  <c r="H129" i="2"/>
  <c r="F130" i="2"/>
  <c r="E130" i="2" l="1"/>
  <c r="H130" i="2"/>
  <c r="G130" i="2"/>
  <c r="J130" i="2" s="1"/>
  <c r="K130" i="2" s="1"/>
  <c r="F131" i="2"/>
  <c r="G131" i="2" l="1"/>
  <c r="J131" i="2" s="1"/>
  <c r="K131" i="2" s="1"/>
  <c r="F132" i="2"/>
  <c r="E131" i="2"/>
  <c r="H131" i="2"/>
  <c r="H132" i="2" l="1"/>
  <c r="E132" i="2"/>
  <c r="F133" i="2"/>
  <c r="G132" i="2"/>
  <c r="J132" i="2" s="1"/>
  <c r="K132" i="2" s="1"/>
  <c r="E133" i="2" l="1"/>
  <c r="G133" i="2" s="1"/>
  <c r="J133" i="2" s="1"/>
  <c r="K133" i="2" s="1"/>
  <c r="H133" i="2"/>
  <c r="F134" i="2"/>
  <c r="F135" i="2" l="1"/>
  <c r="H134" i="2"/>
  <c r="E134" i="2"/>
  <c r="G134" i="2" s="1"/>
  <c r="J134" i="2" s="1"/>
  <c r="K134" i="2" s="1"/>
  <c r="E135" i="2" l="1"/>
  <c r="H135" i="2"/>
  <c r="G135" i="2"/>
  <c r="J135" i="2" s="1"/>
  <c r="K135" i="2" s="1"/>
  <c r="F136" i="2"/>
  <c r="F137" i="2" l="1"/>
  <c r="H136" i="2"/>
  <c r="E136" i="2"/>
  <c r="G136" i="2" s="1"/>
  <c r="J136" i="2" s="1"/>
  <c r="K136" i="2" s="1"/>
  <c r="H137" i="2" l="1"/>
  <c r="E137" i="2"/>
  <c r="G137" i="2"/>
  <c r="J137" i="2" s="1"/>
  <c r="K137" i="2" s="1"/>
  <c r="F138" i="2"/>
  <c r="F139" i="2" l="1"/>
  <c r="H138" i="2"/>
  <c r="E138" i="2"/>
  <c r="G138" i="2" s="1"/>
  <c r="J138" i="2" s="1"/>
  <c r="K138" i="2" s="1"/>
  <c r="E139" i="2" l="1"/>
  <c r="H139" i="2"/>
  <c r="G139" i="2"/>
  <c r="J139" i="2" s="1"/>
  <c r="K139" i="2" s="1"/>
  <c r="F140" i="2"/>
  <c r="F141" i="2" l="1"/>
  <c r="G140" i="2"/>
  <c r="J140" i="2" s="1"/>
  <c r="K140" i="2" s="1"/>
  <c r="H140" i="2"/>
  <c r="E140" i="2"/>
  <c r="E141" i="2" l="1"/>
  <c r="H141" i="2"/>
  <c r="G141" i="2"/>
  <c r="J141" i="2" s="1"/>
  <c r="K141" i="2" s="1"/>
  <c r="F142" i="2"/>
  <c r="F143" i="2" l="1"/>
  <c r="E142" i="2"/>
  <c r="G142" i="2" s="1"/>
  <c r="J142" i="2" s="1"/>
  <c r="K142" i="2" s="1"/>
  <c r="H142" i="2"/>
  <c r="E143" i="2" l="1"/>
  <c r="H143" i="2"/>
  <c r="G143" i="2"/>
  <c r="J143" i="2" s="1"/>
  <c r="K143" i="2" s="1"/>
  <c r="F144" i="2"/>
  <c r="F145" i="2" l="1"/>
  <c r="E144" i="2"/>
  <c r="G144" i="2" s="1"/>
  <c r="J144" i="2" s="1"/>
  <c r="K144" i="2" s="1"/>
  <c r="H144" i="2"/>
  <c r="E145" i="2" l="1"/>
  <c r="G145" i="2" s="1"/>
  <c r="J145" i="2" s="1"/>
  <c r="K145" i="2" s="1"/>
  <c r="H145" i="2"/>
  <c r="F146" i="2"/>
  <c r="H146" i="2" l="1"/>
  <c r="E146" i="2"/>
  <c r="F147" i="2"/>
  <c r="G146" i="2"/>
  <c r="J146" i="2" s="1"/>
  <c r="K146" i="2" s="1"/>
  <c r="F148" i="2" l="1"/>
  <c r="H147" i="2"/>
  <c r="E147" i="2"/>
  <c r="G147" i="2" s="1"/>
  <c r="J147" i="2" s="1"/>
  <c r="K147" i="2" s="1"/>
  <c r="E148" i="2" l="1"/>
  <c r="H148" i="2"/>
  <c r="G148" i="2"/>
  <c r="J148" i="2" s="1"/>
  <c r="K148" i="2" s="1"/>
  <c r="F149" i="2"/>
  <c r="F150" i="2" l="1"/>
  <c r="E149" i="2"/>
  <c r="G149" i="2" s="1"/>
  <c r="J149" i="2" s="1"/>
  <c r="K149" i="2" s="1"/>
  <c r="H149" i="2"/>
  <c r="E150" i="2" l="1"/>
  <c r="H150" i="2"/>
  <c r="G150" i="2"/>
  <c r="J150" i="2" s="1"/>
  <c r="K150" i="2" s="1"/>
  <c r="F151" i="2"/>
  <c r="F152" i="2" l="1"/>
  <c r="E151" i="2"/>
  <c r="G151" i="2" s="1"/>
  <c r="J151" i="2" s="1"/>
  <c r="K151" i="2" s="1"/>
  <c r="H151" i="2"/>
  <c r="E152" i="2" l="1"/>
  <c r="H152" i="2"/>
  <c r="G152" i="2"/>
  <c r="J152" i="2" s="1"/>
  <c r="K152" i="2" s="1"/>
  <c r="F153" i="2"/>
  <c r="F154" i="2" l="1"/>
  <c r="H153" i="2"/>
  <c r="E153" i="2"/>
  <c r="G153" i="2" s="1"/>
  <c r="J153" i="2" s="1"/>
  <c r="K153" i="2" s="1"/>
  <c r="H154" i="2" l="1"/>
  <c r="E154" i="2"/>
  <c r="F155" i="2"/>
  <c r="G154" i="2"/>
  <c r="J154" i="2" s="1"/>
  <c r="K154" i="2" s="1"/>
  <c r="F156" i="2" l="1"/>
  <c r="E155" i="2"/>
  <c r="G155" i="2" s="1"/>
  <c r="J155" i="2" s="1"/>
  <c r="K155" i="2" s="1"/>
  <c r="H155" i="2"/>
  <c r="E156" i="2" l="1"/>
  <c r="H156" i="2"/>
  <c r="G156" i="2"/>
  <c r="J156" i="2" s="1"/>
  <c r="K156" i="2" s="1"/>
  <c r="F157" i="2"/>
  <c r="F158" i="2" l="1"/>
  <c r="H157" i="2"/>
  <c r="E157" i="2"/>
  <c r="G157" i="2" s="1"/>
  <c r="J157" i="2" s="1"/>
  <c r="K157" i="2" s="1"/>
  <c r="H158" i="2" l="1"/>
  <c r="E158" i="2"/>
  <c r="F159" i="2"/>
  <c r="G158" i="2"/>
  <c r="J158" i="2" s="1"/>
  <c r="K158" i="2" s="1"/>
  <c r="F160" i="2" l="1"/>
  <c r="H159" i="2"/>
  <c r="E159" i="2"/>
  <c r="G159" i="2" s="1"/>
  <c r="J159" i="2" s="1"/>
  <c r="K159" i="2" s="1"/>
  <c r="H160" i="2" l="1"/>
  <c r="E160" i="2"/>
  <c r="F161" i="2"/>
  <c r="G160" i="2"/>
  <c r="J160" i="2" s="1"/>
  <c r="K160" i="2" s="1"/>
  <c r="F162" i="2" l="1"/>
  <c r="H161" i="2"/>
  <c r="E161" i="2"/>
  <c r="G161" i="2" s="1"/>
  <c r="J161" i="2" s="1"/>
  <c r="K161" i="2" s="1"/>
  <c r="E162" i="2" l="1"/>
  <c r="H162" i="2"/>
  <c r="F163" i="2"/>
  <c r="G162" i="2"/>
  <c r="J162" i="2" s="1"/>
  <c r="K162" i="2" s="1"/>
  <c r="F164" i="2" l="1"/>
  <c r="H163" i="2"/>
  <c r="E163" i="2"/>
  <c r="G163" i="2" s="1"/>
  <c r="J163" i="2" s="1"/>
  <c r="K163" i="2" s="1"/>
  <c r="E164" i="2" l="1"/>
  <c r="H164" i="2"/>
  <c r="G164" i="2"/>
  <c r="J164" i="2" s="1"/>
  <c r="K164" i="2" s="1"/>
  <c r="F165" i="2"/>
  <c r="F166" i="2" l="1"/>
  <c r="E165" i="2"/>
  <c r="G165" i="2" s="1"/>
  <c r="J165" i="2" s="1"/>
  <c r="K165" i="2" s="1"/>
  <c r="H165" i="2"/>
  <c r="E166" i="2" l="1"/>
  <c r="H166" i="2"/>
  <c r="F167" i="2"/>
  <c r="G166" i="2"/>
  <c r="J166" i="2" s="1"/>
  <c r="K166" i="2" s="1"/>
  <c r="F168" i="2" l="1"/>
  <c r="E167" i="2"/>
  <c r="G167" i="2" s="1"/>
  <c r="J167" i="2" s="1"/>
  <c r="K167" i="2" s="1"/>
  <c r="H167" i="2"/>
  <c r="E168" i="2" l="1"/>
  <c r="H168" i="2"/>
  <c r="G168" i="2"/>
  <c r="J168" i="2" s="1"/>
  <c r="K168" i="2" s="1"/>
  <c r="F169" i="2"/>
  <c r="F170" i="2" l="1"/>
  <c r="E169" i="2"/>
  <c r="G169" i="2" s="1"/>
  <c r="J169" i="2" s="1"/>
  <c r="K169" i="2" s="1"/>
  <c r="H169" i="2"/>
  <c r="E170" i="2" l="1"/>
  <c r="H170" i="2"/>
  <c r="F171" i="2"/>
  <c r="G170" i="2"/>
  <c r="J170" i="2" s="1"/>
  <c r="K170" i="2" s="1"/>
  <c r="F172" i="2" l="1"/>
  <c r="H171" i="2"/>
  <c r="E171" i="2"/>
  <c r="G171" i="2" s="1"/>
  <c r="J171" i="2" s="1"/>
  <c r="K171" i="2" s="1"/>
  <c r="E172" i="2" l="1"/>
  <c r="H172" i="2"/>
  <c r="F173" i="2"/>
  <c r="G172" i="2"/>
  <c r="J172" i="2" s="1"/>
  <c r="K172" i="2" s="1"/>
  <c r="F174" i="2" l="1"/>
  <c r="E173" i="2"/>
  <c r="G173" i="2" s="1"/>
  <c r="J173" i="2" s="1"/>
  <c r="K173" i="2" s="1"/>
  <c r="H173" i="2"/>
  <c r="H174" i="2" l="1"/>
  <c r="E174" i="2"/>
  <c r="G174" i="2"/>
  <c r="J174" i="2" s="1"/>
  <c r="K174" i="2" s="1"/>
  <c r="F175" i="2"/>
  <c r="F176" i="2" l="1"/>
  <c r="H175" i="2"/>
  <c r="E175" i="2"/>
  <c r="G175" i="2" s="1"/>
  <c r="J175" i="2" s="1"/>
  <c r="K175" i="2" s="1"/>
  <c r="E176" i="2" l="1"/>
  <c r="H176" i="2"/>
  <c r="G176" i="2"/>
  <c r="J176" i="2" s="1"/>
  <c r="K176" i="2" s="1"/>
  <c r="F177" i="2"/>
  <c r="F178" i="2" l="1"/>
  <c r="E177" i="2"/>
  <c r="G177" i="2" s="1"/>
  <c r="J177" i="2" s="1"/>
  <c r="K177" i="2" s="1"/>
  <c r="H177" i="2"/>
  <c r="H178" i="2" l="1"/>
  <c r="E178" i="2"/>
  <c r="G178" i="2"/>
  <c r="J178" i="2" s="1"/>
  <c r="K178" i="2" s="1"/>
  <c r="F179" i="2"/>
  <c r="F180" i="2" l="1"/>
  <c r="H179" i="2"/>
  <c r="E179" i="2"/>
  <c r="G179" i="2" s="1"/>
  <c r="J179" i="2" s="1"/>
  <c r="K179" i="2" s="1"/>
  <c r="E180" i="2" l="1"/>
  <c r="H180" i="2"/>
  <c r="G180" i="2"/>
  <c r="J180" i="2" s="1"/>
  <c r="K180" i="2" s="1"/>
  <c r="F181" i="2"/>
  <c r="F182" i="2" l="1"/>
  <c r="H181" i="2"/>
  <c r="E181" i="2"/>
  <c r="G181" i="2" s="1"/>
  <c r="J181" i="2" s="1"/>
  <c r="K181" i="2" s="1"/>
  <c r="E182" i="2" l="1"/>
  <c r="H182" i="2"/>
  <c r="G182" i="2"/>
  <c r="J182" i="2" s="1"/>
  <c r="K182" i="2" s="1"/>
  <c r="F183" i="2"/>
  <c r="F184" i="2" l="1"/>
  <c r="E183" i="2"/>
  <c r="G183" i="2" s="1"/>
  <c r="J183" i="2" s="1"/>
  <c r="K183" i="2" s="1"/>
  <c r="H183" i="2"/>
  <c r="E184" i="2" l="1"/>
  <c r="H184" i="2"/>
  <c r="F185" i="2"/>
  <c r="G184" i="2"/>
  <c r="J184" i="2" s="1"/>
  <c r="K184" i="2" s="1"/>
  <c r="F186" i="2" l="1"/>
  <c r="H185" i="2"/>
  <c r="E185" i="2"/>
  <c r="G185" i="2" s="1"/>
  <c r="J185" i="2" s="1"/>
  <c r="K185" i="2" s="1"/>
  <c r="H186" i="2" l="1"/>
  <c r="E186" i="2"/>
  <c r="G186" i="2"/>
  <c r="J186" i="2" s="1"/>
  <c r="K186" i="2" s="1"/>
  <c r="F187" i="2"/>
  <c r="F188" i="2" l="1"/>
  <c r="H187" i="2"/>
  <c r="E187" i="2"/>
  <c r="G187" i="2" s="1"/>
  <c r="J187" i="2" s="1"/>
  <c r="K187" i="2" s="1"/>
  <c r="E188" i="2" l="1"/>
  <c r="H188" i="2"/>
  <c r="G188" i="2"/>
  <c r="J188" i="2" s="1"/>
  <c r="K188" i="2" s="1"/>
  <c r="F189" i="2"/>
  <c r="F190" i="2" l="1"/>
  <c r="H189" i="2"/>
  <c r="E189" i="2"/>
  <c r="G189" i="2" s="1"/>
  <c r="J189" i="2" s="1"/>
  <c r="K189" i="2" s="1"/>
  <c r="H190" i="2" l="1"/>
  <c r="E190" i="2"/>
  <c r="G190" i="2"/>
  <c r="J190" i="2" s="1"/>
  <c r="K190" i="2" s="1"/>
  <c r="F191" i="2"/>
  <c r="F192" i="2" l="1"/>
  <c r="H191" i="2"/>
  <c r="E191" i="2"/>
  <c r="G191" i="2" s="1"/>
  <c r="J191" i="2" s="1"/>
  <c r="K191" i="2" s="1"/>
  <c r="E192" i="2" l="1"/>
  <c r="H192" i="2"/>
  <c r="G192" i="2"/>
  <c r="J192" i="2" s="1"/>
  <c r="K192" i="2" s="1"/>
  <c r="F193" i="2"/>
  <c r="F194" i="2" l="1"/>
  <c r="H193" i="2"/>
  <c r="E193" i="2"/>
  <c r="G193" i="2" s="1"/>
  <c r="J193" i="2" s="1"/>
  <c r="K193" i="2" s="1"/>
  <c r="H194" i="2" l="1"/>
  <c r="E194" i="2"/>
  <c r="G194" i="2"/>
  <c r="J194" i="2" s="1"/>
  <c r="K194" i="2" s="1"/>
  <c r="F195" i="2"/>
  <c r="F196" i="2" l="1"/>
  <c r="H195" i="2"/>
  <c r="E195" i="2"/>
  <c r="G195" i="2" s="1"/>
  <c r="J195" i="2" s="1"/>
  <c r="K195" i="2" s="1"/>
  <c r="E196" i="2" l="1"/>
  <c r="H196" i="2"/>
  <c r="G196" i="2"/>
  <c r="J196" i="2" s="1"/>
  <c r="K196" i="2" s="1"/>
  <c r="F197" i="2"/>
  <c r="F198" i="2" l="1"/>
  <c r="E197" i="2"/>
  <c r="G197" i="2" s="1"/>
  <c r="J197" i="2" s="1"/>
  <c r="K197" i="2" s="1"/>
  <c r="H197" i="2"/>
  <c r="E198" i="2" l="1"/>
  <c r="H198" i="2"/>
  <c r="F199" i="2"/>
  <c r="G198" i="2"/>
  <c r="J198" i="2" s="1"/>
  <c r="K198" i="2" s="1"/>
  <c r="F200" i="2" l="1"/>
  <c r="E199" i="2"/>
  <c r="G199" i="2" s="1"/>
  <c r="J199" i="2" s="1"/>
  <c r="K199" i="2" s="1"/>
  <c r="H199" i="2"/>
  <c r="H200" i="2" l="1"/>
  <c r="E200" i="2"/>
  <c r="G200" i="2"/>
  <c r="J200" i="2" s="1"/>
  <c r="K200" i="2" s="1"/>
  <c r="F201" i="2"/>
  <c r="F202" i="2" l="1"/>
  <c r="E201" i="2"/>
  <c r="G201" i="2" s="1"/>
  <c r="J201" i="2" s="1"/>
  <c r="K201" i="2" s="1"/>
  <c r="H201" i="2"/>
  <c r="E202" i="2" l="1"/>
  <c r="H202" i="2"/>
  <c r="F203" i="2"/>
  <c r="G202" i="2"/>
  <c r="J202" i="2" s="1"/>
  <c r="K202" i="2" s="1"/>
  <c r="F204" i="2" l="1"/>
  <c r="H203" i="2"/>
  <c r="E203" i="2"/>
  <c r="G203" i="2" s="1"/>
  <c r="J203" i="2" s="1"/>
  <c r="K203" i="2" s="1"/>
  <c r="E204" i="2" l="1"/>
  <c r="H204" i="2"/>
  <c r="F205" i="2"/>
  <c r="G204" i="2"/>
  <c r="J204" i="2" s="1"/>
  <c r="K204" i="2" s="1"/>
  <c r="F206" i="2" l="1"/>
  <c r="E205" i="2"/>
  <c r="G205" i="2" s="1"/>
  <c r="J205" i="2" s="1"/>
  <c r="K205" i="2" s="1"/>
  <c r="H205" i="2"/>
  <c r="E206" i="2" l="1"/>
  <c r="H206" i="2"/>
  <c r="G206" i="2"/>
  <c r="J206" i="2" s="1"/>
  <c r="K206" i="2" s="1"/>
  <c r="F207" i="2"/>
  <c r="F208" i="2" l="1"/>
  <c r="H207" i="2"/>
  <c r="E207" i="2"/>
  <c r="G207" i="2" s="1"/>
  <c r="J207" i="2" s="1"/>
  <c r="K207" i="2" s="1"/>
  <c r="E208" i="2" l="1"/>
  <c r="H208" i="2"/>
  <c r="F209" i="2"/>
  <c r="G208" i="2"/>
  <c r="J208" i="2" s="1"/>
  <c r="K208" i="2" s="1"/>
  <c r="F210" i="2" l="1"/>
  <c r="H209" i="2"/>
  <c r="E209" i="2"/>
  <c r="G209" i="2" s="1"/>
  <c r="J209" i="2" s="1"/>
  <c r="K209" i="2" s="1"/>
  <c r="H210" i="2" l="1"/>
  <c r="E210" i="2"/>
  <c r="G210" i="2"/>
  <c r="J210" i="2" s="1"/>
  <c r="K210" i="2" s="1"/>
  <c r="F211" i="2"/>
  <c r="F212" i="2" l="1"/>
  <c r="E211" i="2"/>
  <c r="G211" i="2" s="1"/>
  <c r="J211" i="2" s="1"/>
  <c r="K211" i="2" s="1"/>
  <c r="H211" i="2"/>
  <c r="H212" i="2" l="1"/>
  <c r="E212" i="2"/>
  <c r="G212" i="2"/>
  <c r="J212" i="2" s="1"/>
  <c r="K212" i="2" s="1"/>
  <c r="F213" i="2"/>
  <c r="F214" i="2" l="1"/>
  <c r="E213" i="2"/>
  <c r="G213" i="2" s="1"/>
  <c r="J213" i="2" s="1"/>
  <c r="K213" i="2" s="1"/>
  <c r="H213" i="2"/>
  <c r="E214" i="2" l="1"/>
  <c r="H214" i="2"/>
  <c r="F215" i="2"/>
  <c r="G214" i="2"/>
  <c r="J214" i="2" s="1"/>
  <c r="K214" i="2" s="1"/>
  <c r="F216" i="2" l="1"/>
  <c r="H215" i="2"/>
  <c r="E215" i="2"/>
  <c r="G215" i="2" s="1"/>
  <c r="J215" i="2" s="1"/>
  <c r="K215" i="2" s="1"/>
  <c r="H216" i="2" l="1"/>
  <c r="E216" i="2"/>
  <c r="F217" i="2"/>
  <c r="G216" i="2"/>
  <c r="J216" i="2" s="1"/>
  <c r="K216" i="2" s="1"/>
  <c r="F218" i="2" l="1"/>
  <c r="H217" i="2"/>
  <c r="E217" i="2"/>
  <c r="G217" i="2" s="1"/>
  <c r="J217" i="2" s="1"/>
  <c r="K217" i="2" s="1"/>
  <c r="E218" i="2" l="1"/>
  <c r="H218" i="2"/>
  <c r="F219" i="2"/>
  <c r="G218" i="2"/>
  <c r="J218" i="2" s="1"/>
  <c r="K218" i="2" s="1"/>
  <c r="F220" i="2" l="1"/>
  <c r="E219" i="2"/>
  <c r="G219" i="2" s="1"/>
  <c r="J219" i="2" s="1"/>
  <c r="K219" i="2" s="1"/>
  <c r="H219" i="2"/>
  <c r="E220" i="2" l="1"/>
  <c r="H220" i="2"/>
  <c r="G220" i="2"/>
  <c r="J220" i="2" s="1"/>
  <c r="K220" i="2" s="1"/>
  <c r="F221" i="2"/>
  <c r="F222" i="2" l="1"/>
  <c r="E221" i="2"/>
  <c r="G221" i="2" s="1"/>
  <c r="J221" i="2" s="1"/>
  <c r="K221" i="2" s="1"/>
  <c r="H221" i="2"/>
  <c r="E222" i="2" l="1"/>
  <c r="H222" i="2"/>
  <c r="F223" i="2"/>
  <c r="G222" i="2"/>
  <c r="J222" i="2" s="1"/>
  <c r="K222" i="2" s="1"/>
  <c r="F224" i="2" l="1"/>
  <c r="E223" i="2"/>
  <c r="G223" i="2" s="1"/>
  <c r="J223" i="2" s="1"/>
  <c r="K223" i="2" s="1"/>
  <c r="H223" i="2"/>
  <c r="E224" i="2" l="1"/>
  <c r="H224" i="2"/>
  <c r="F225" i="2"/>
  <c r="G224" i="2"/>
  <c r="J224" i="2" s="1"/>
  <c r="K224" i="2" s="1"/>
  <c r="F226" i="2" l="1"/>
  <c r="E225" i="2"/>
  <c r="G225" i="2" s="1"/>
  <c r="J225" i="2" s="1"/>
  <c r="K225" i="2" s="1"/>
  <c r="H225" i="2"/>
  <c r="H226" i="2" l="1"/>
  <c r="E226" i="2"/>
  <c r="G226" i="2"/>
  <c r="J226" i="2" s="1"/>
  <c r="K226" i="2" s="1"/>
  <c r="F227" i="2"/>
  <c r="F228" i="2" l="1"/>
  <c r="E227" i="2"/>
  <c r="G227" i="2" s="1"/>
  <c r="J227" i="2" s="1"/>
  <c r="K227" i="2" s="1"/>
  <c r="H227" i="2"/>
  <c r="H228" i="2" l="1"/>
  <c r="E228" i="2"/>
  <c r="F229" i="2"/>
  <c r="G228" i="2"/>
  <c r="J228" i="2" s="1"/>
  <c r="K228" i="2" s="1"/>
  <c r="F230" i="2" l="1"/>
  <c r="G229" i="2"/>
  <c r="J229" i="2" s="1"/>
  <c r="K229" i="2" s="1"/>
  <c r="E229" i="2"/>
  <c r="H229" i="2"/>
  <c r="E230" i="2" l="1"/>
  <c r="H230" i="2"/>
  <c r="F231" i="2"/>
  <c r="G230" i="2"/>
  <c r="J230" i="2" s="1"/>
  <c r="K230" i="2" s="1"/>
  <c r="F232" i="2" l="1"/>
  <c r="E231" i="2"/>
  <c r="G231" i="2" s="1"/>
  <c r="J231" i="2" s="1"/>
  <c r="K231" i="2" s="1"/>
  <c r="H231" i="2"/>
  <c r="E232" i="2" l="1"/>
  <c r="H232" i="2"/>
  <c r="F233" i="2"/>
  <c r="G232" i="2"/>
  <c r="J232" i="2" s="1"/>
  <c r="K232" i="2" s="1"/>
  <c r="F234" i="2" l="1"/>
  <c r="E233" i="2"/>
  <c r="G233" i="2" s="1"/>
  <c r="J233" i="2" s="1"/>
  <c r="K233" i="2" s="1"/>
  <c r="H233" i="2"/>
  <c r="H234" i="2" l="1"/>
  <c r="E234" i="2"/>
  <c r="G234" i="2"/>
  <c r="J234" i="2" s="1"/>
  <c r="K234" i="2" s="1"/>
  <c r="F235" i="2"/>
  <c r="F236" i="2" l="1"/>
  <c r="E235" i="2"/>
  <c r="G235" i="2" s="1"/>
  <c r="J235" i="2" s="1"/>
  <c r="K235" i="2" s="1"/>
  <c r="H235" i="2"/>
  <c r="H236" i="2" l="1"/>
  <c r="E236" i="2"/>
  <c r="G236" i="2"/>
  <c r="J236" i="2" s="1"/>
  <c r="K236" i="2" s="1"/>
  <c r="F237" i="2"/>
  <c r="F238" i="2" l="1"/>
  <c r="E237" i="2"/>
  <c r="G237" i="2" s="1"/>
  <c r="J237" i="2" s="1"/>
  <c r="K237" i="2" s="1"/>
  <c r="H237" i="2"/>
  <c r="H238" i="2" l="1"/>
  <c r="E238" i="2"/>
  <c r="G238" i="2"/>
  <c r="J238" i="2" s="1"/>
  <c r="K238" i="2" s="1"/>
  <c r="F239" i="2"/>
  <c r="F240" i="2" l="1"/>
  <c r="E239" i="2"/>
  <c r="G239" i="2" s="1"/>
  <c r="J239" i="2" s="1"/>
  <c r="K239" i="2" s="1"/>
  <c r="H239" i="2"/>
  <c r="H240" i="2" l="1"/>
  <c r="E240" i="2"/>
  <c r="G240" i="2"/>
  <c r="J240" i="2" s="1"/>
  <c r="K240" i="2" s="1"/>
  <c r="F241" i="2"/>
  <c r="F242" i="2" l="1"/>
  <c r="H241" i="2"/>
  <c r="E241" i="2"/>
  <c r="G241" i="2" s="1"/>
  <c r="J241" i="2" s="1"/>
  <c r="K241" i="2" s="1"/>
  <c r="E242" i="2" l="1"/>
  <c r="H242" i="2"/>
  <c r="G242" i="2"/>
  <c r="J242" i="2" s="1"/>
  <c r="K242" i="2" s="1"/>
  <c r="F243" i="2"/>
  <c r="E243" i="2" l="1"/>
  <c r="G243" i="2" s="1"/>
  <c r="J243" i="2" s="1"/>
  <c r="K243" i="2" s="1"/>
  <c r="H243" i="2"/>
</calcChain>
</file>

<file path=xl/sharedStrings.xml><?xml version="1.0" encoding="utf-8"?>
<sst xmlns="http://schemas.openxmlformats.org/spreadsheetml/2006/main" count="49" uniqueCount="42">
  <si>
    <t>Valor das parcelas do financiamento</t>
  </si>
  <si>
    <t>Valor do aluguel do imóvel</t>
  </si>
  <si>
    <t>Período do financiamento (em meses)</t>
  </si>
  <si>
    <t>Período do financiamento (em anos)</t>
  </si>
  <si>
    <t>Taxa de juros (real) de um investimento</t>
  </si>
  <si>
    <t>Taxa de juros (real) do financiamento</t>
  </si>
  <si>
    <t>Valor poupado (parcela - aluguel)</t>
  </si>
  <si>
    <t>Valor poupado no período do financiamento</t>
  </si>
  <si>
    <t>Renda passiva do valor poupado no período</t>
  </si>
  <si>
    <t>valores a serem preenchidos</t>
  </si>
  <si>
    <t>Valor do aluguel/Valor da casa</t>
  </si>
  <si>
    <t>* se esse valor for positivo, compensa alugar casa</t>
  </si>
  <si>
    <t>Renda passiva - aluguel*</t>
  </si>
  <si>
    <t>Botões de simulação</t>
  </si>
  <si>
    <t>n</t>
  </si>
  <si>
    <t>pgto</t>
  </si>
  <si>
    <t>juros</t>
  </si>
  <si>
    <t>amort</t>
  </si>
  <si>
    <t>saldo devedor</t>
  </si>
  <si>
    <t>Pgto - aluguel</t>
  </si>
  <si>
    <t>Valor poupado no período de financiamento</t>
  </si>
  <si>
    <t>Renda passiva do valor poupado</t>
  </si>
  <si>
    <t>Renda Passiva - Aluguel</t>
  </si>
  <si>
    <t>Tempo que posso comprar uma casa igual a vista</t>
  </si>
  <si>
    <t>meses</t>
  </si>
  <si>
    <t>anos</t>
  </si>
  <si>
    <t>Em quanto tempo compro uma casa similar à vista</t>
  </si>
  <si>
    <t>SAC</t>
  </si>
  <si>
    <t>PRICE</t>
  </si>
  <si>
    <t>sac</t>
  </si>
  <si>
    <t>price</t>
  </si>
  <si>
    <t>aluguel</t>
  </si>
  <si>
    <t>poup</t>
  </si>
  <si>
    <t>Tudo  é uma questão de pressuposições</t>
  </si>
  <si>
    <t>* valor do aluguel, frente ao valor do imóvel</t>
  </si>
  <si>
    <t>* valor do imóvel</t>
  </si>
  <si>
    <t>* taxa de juros de renda fixa</t>
  </si>
  <si>
    <t>Fatores básicos a serem verificados na decisão</t>
  </si>
  <si>
    <t>* outras questões como: depreciação da casa, problemas de contrato de aluguel, se pretende se mudar de cidade etc</t>
  </si>
  <si>
    <t>* a grande questão é que, dependendo das circunstâncias, nem sempre é ruim morar de aluguel</t>
  </si>
  <si>
    <t>* principalmente, se se tem o dinheiro para comprar a casa a vista, veja a taxa de juros do financiamento e o custo de oportunidade do seu capital. Quando compra-se a casa, abre-se mão de liquidez</t>
  </si>
  <si>
    <t>Valor do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</si>
</sst>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3" xfId="0" applyFont="1" applyBorder="1" applyProtection="1">
      <protection locked="0"/>
    </xf>
    <xf numFmtId="164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1" xfId="3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1" applyNumberFormat="1" applyFont="1" applyBorder="1" applyAlignment="1" applyProtection="1">
      <alignment horizontal="center"/>
      <protection locked="0"/>
    </xf>
    <xf numFmtId="10" fontId="3" fillId="2" borderId="1" xfId="2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0" fontId="3" fillId="0" borderId="2" xfId="2" applyNumberFormat="1" applyFont="1" applyBorder="1" applyAlignment="1" applyProtection="1">
      <alignment horizontal="center"/>
      <protection locked="0"/>
    </xf>
    <xf numFmtId="10" fontId="3" fillId="0" borderId="6" xfId="2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0" fontId="0" fillId="0" borderId="0" xfId="0" applyProtection="1"/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1/10/21/jovens-financiar-a-casa-propria-ou-aluga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19051</xdr:rowOff>
    </xdr:from>
    <xdr:to>
      <xdr:col>7</xdr:col>
      <xdr:colOff>219075</xdr:colOff>
      <xdr:row>8</xdr:row>
      <xdr:rowOff>104775</xdr:rowOff>
    </xdr:to>
    <xdr:sp macro="[0]!taxareal" textlink="">
      <xdr:nvSpPr>
        <xdr:cNvPr id="2" name="Retângulo 1"/>
        <xdr:cNvSpPr/>
      </xdr:nvSpPr>
      <xdr:spPr>
        <a:xfrm>
          <a:off x="9886950" y="2047876"/>
          <a:ext cx="2076450" cy="733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Calcula o valor da taxa real</a:t>
          </a:r>
          <a:r>
            <a:rPr lang="pt-BR" sz="1100" baseline="0"/>
            <a:t> de investimento que faz as duas opções serem indiferentes</a:t>
          </a:r>
          <a:endParaRPr lang="pt-BR" sz="1100"/>
        </a:p>
      </xdr:txBody>
    </xdr:sp>
    <xdr:clientData/>
  </xdr:twoCellAnchor>
  <xdr:twoCellAnchor>
    <xdr:from>
      <xdr:col>3</xdr:col>
      <xdr:colOff>600075</xdr:colOff>
      <xdr:row>8</xdr:row>
      <xdr:rowOff>161925</xdr:rowOff>
    </xdr:from>
    <xdr:to>
      <xdr:col>7</xdr:col>
      <xdr:colOff>180975</xdr:colOff>
      <xdr:row>11</xdr:row>
      <xdr:rowOff>66675</xdr:rowOff>
    </xdr:to>
    <xdr:sp macro="[0]!aluguel" textlink="">
      <xdr:nvSpPr>
        <xdr:cNvPr id="3" name="Retângulo 2"/>
        <xdr:cNvSpPr/>
      </xdr:nvSpPr>
      <xdr:spPr>
        <a:xfrm>
          <a:off x="6886575" y="2076450"/>
          <a:ext cx="2019300" cy="7143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tx1"/>
              </a:solidFill>
            </a:rPr>
            <a:t>Calcula o valor  de aluguel que faz com que as opções</a:t>
          </a:r>
          <a:r>
            <a:rPr lang="pt-BR" sz="1100" baseline="0">
              <a:solidFill>
                <a:schemeClr val="tx1"/>
              </a:solidFill>
            </a:rPr>
            <a:t> sejam indiferentes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11</xdr:row>
      <xdr:rowOff>123825</xdr:rowOff>
    </xdr:from>
    <xdr:to>
      <xdr:col>7</xdr:col>
      <xdr:colOff>219075</xdr:colOff>
      <xdr:row>12</xdr:row>
      <xdr:rowOff>285750</xdr:rowOff>
    </xdr:to>
    <xdr:sp macro="[0]!periodo" textlink="">
      <xdr:nvSpPr>
        <xdr:cNvPr id="4" name="Retângulo 3"/>
        <xdr:cNvSpPr/>
      </xdr:nvSpPr>
      <xdr:spPr>
        <a:xfrm>
          <a:off x="6896100" y="3114675"/>
          <a:ext cx="2047875" cy="70485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tx1"/>
              </a:solidFill>
            </a:rPr>
            <a:t>Calcula o período do financiamento que faz as opções serem indiferentes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4233346</xdr:colOff>
      <xdr:row>11</xdr:row>
      <xdr:rowOff>52917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7967"/>
          <a:ext cx="4233346" cy="2658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17"/>
  <sheetViews>
    <sheetView showGridLines="0" tabSelected="1" topLeftCell="A2" zoomScale="90" zoomScaleNormal="90" workbookViewId="0">
      <selection activeCell="A17" sqref="A17"/>
    </sheetView>
  </sheetViews>
  <sheetFormatPr defaultRowHeight="15" x14ac:dyDescent="0.25"/>
  <cols>
    <col min="1" max="1" width="65.85546875" style="28" customWidth="1"/>
    <col min="2" max="2" width="62.5703125" style="11" customWidth="1"/>
    <col min="3" max="3" width="21.42578125" style="12" customWidth="1"/>
    <col min="4" max="16384" width="9.140625" style="11"/>
  </cols>
  <sheetData>
    <row r="1" spans="2:6" ht="32.25" customHeight="1" thickBot="1" x14ac:dyDescent="0.3"/>
    <row r="2" spans="2:6" ht="25.5" customHeight="1" thickBot="1" x14ac:dyDescent="0.4">
      <c r="B2" s="13" t="s">
        <v>41</v>
      </c>
      <c r="C2" s="14">
        <v>100000</v>
      </c>
    </row>
    <row r="3" spans="2:6" ht="25.5" customHeight="1" thickBot="1" x14ac:dyDescent="0.4">
      <c r="B3" s="13" t="s">
        <v>3</v>
      </c>
      <c r="C3" s="15">
        <v>20</v>
      </c>
      <c r="E3" s="16"/>
      <c r="F3" s="11" t="s">
        <v>9</v>
      </c>
    </row>
    <row r="4" spans="2:6" ht="25.5" customHeight="1" thickBot="1" x14ac:dyDescent="0.4">
      <c r="B4" s="17" t="s">
        <v>2</v>
      </c>
      <c r="C4" s="18">
        <f>C3*12</f>
        <v>240</v>
      </c>
    </row>
    <row r="5" spans="2:6" ht="25.5" customHeight="1" thickBot="1" x14ac:dyDescent="0.4">
      <c r="B5" s="13" t="s">
        <v>5</v>
      </c>
      <c r="C5" s="19">
        <v>0.01</v>
      </c>
    </row>
    <row r="6" spans="2:6" ht="25.5" customHeight="1" x14ac:dyDescent="0.35">
      <c r="B6" s="17" t="s">
        <v>0</v>
      </c>
      <c r="C6" s="20">
        <f>PMT(C5,C4,C2,0,0)*-1</f>
        <v>1101.08613356961</v>
      </c>
      <c r="E6" s="11" t="s">
        <v>13</v>
      </c>
    </row>
    <row r="7" spans="2:6" ht="25.5" customHeight="1" x14ac:dyDescent="0.35">
      <c r="B7" s="17" t="s">
        <v>4</v>
      </c>
      <c r="C7" s="21">
        <v>6.0000000000000001E-3</v>
      </c>
    </row>
    <row r="8" spans="2:6" ht="25.5" customHeight="1" thickBot="1" x14ac:dyDescent="0.4">
      <c r="B8" s="17" t="s">
        <v>10</v>
      </c>
      <c r="C8" s="22">
        <v>0.01</v>
      </c>
    </row>
    <row r="9" spans="2:6" ht="25.5" customHeight="1" thickBot="1" x14ac:dyDescent="0.4">
      <c r="B9" s="13" t="s">
        <v>1</v>
      </c>
      <c r="C9" s="23">
        <f>C2*0.005</f>
        <v>500</v>
      </c>
    </row>
    <row r="10" spans="2:6" ht="25.5" customHeight="1" x14ac:dyDescent="0.35">
      <c r="B10" s="17" t="s">
        <v>6</v>
      </c>
      <c r="C10" s="20">
        <f>C6-C9</f>
        <v>601.08613356960996</v>
      </c>
    </row>
    <row r="11" spans="2:6" ht="25.5" customHeight="1" x14ac:dyDescent="0.35">
      <c r="B11" s="17" t="s">
        <v>7</v>
      </c>
      <c r="C11" s="24">
        <f>FV(C7,C4,C10,0,0)*-1</f>
        <v>320837.14051424101</v>
      </c>
    </row>
    <row r="12" spans="2:6" ht="25.5" customHeight="1" thickBot="1" x14ac:dyDescent="0.4">
      <c r="B12" s="17" t="s">
        <v>8</v>
      </c>
      <c r="C12" s="24">
        <f>C11*C7</f>
        <v>1925.0228430854461</v>
      </c>
    </row>
    <row r="13" spans="2:6" ht="25.5" customHeight="1" thickBot="1" x14ac:dyDescent="0.4">
      <c r="B13" s="25" t="s">
        <v>12</v>
      </c>
      <c r="C13" s="26">
        <f>C12-C9</f>
        <v>1425.0228430854461</v>
      </c>
    </row>
    <row r="15" spans="2:6" x14ac:dyDescent="0.25">
      <c r="B15" s="27" t="s">
        <v>11</v>
      </c>
    </row>
    <row r="17" spans="2:2" x14ac:dyDescent="0.25">
      <c r="B17" s="11" t="s">
        <v>26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orientation="portrait" horizont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243"/>
  <sheetViews>
    <sheetView workbookViewId="0">
      <selection activeCell="K179" sqref="K179"/>
    </sheetView>
  </sheetViews>
  <sheetFormatPr defaultRowHeight="15" x14ac:dyDescent="0.25"/>
  <cols>
    <col min="1" max="1" width="14.42578125" style="1" customWidth="1"/>
    <col min="4" max="4" width="9.140625" style="1"/>
    <col min="5" max="5" width="14.140625" style="1" customWidth="1"/>
    <col min="6" max="6" width="11.5703125" style="1" customWidth="1"/>
    <col min="7" max="7" width="14.42578125" style="1" customWidth="1"/>
    <col min="8" max="8" width="13.7109375" style="1" bestFit="1" customWidth="1"/>
    <col min="9" max="9" width="9.140625" style="1"/>
    <col min="10" max="10" width="13.28515625" style="1" bestFit="1" customWidth="1"/>
    <col min="11" max="11" width="23" style="1" bestFit="1" customWidth="1"/>
    <col min="12" max="12" width="12.42578125" style="1" bestFit="1" customWidth="1"/>
    <col min="13" max="13" width="11.42578125" bestFit="1" customWidth="1"/>
  </cols>
  <sheetData>
    <row r="1" spans="1:14" x14ac:dyDescent="0.25">
      <c r="A1" s="1" t="s">
        <v>28</v>
      </c>
      <c r="E1" s="1" t="s">
        <v>27</v>
      </c>
    </row>
    <row r="2" spans="1:14" x14ac:dyDescent="0.25">
      <c r="D2" s="1" t="s">
        <v>14</v>
      </c>
      <c r="E2" s="1" t="s">
        <v>16</v>
      </c>
      <c r="F2" s="1" t="s">
        <v>17</v>
      </c>
      <c r="G2" s="1" t="s">
        <v>15</v>
      </c>
      <c r="H2" s="1" t="s">
        <v>18</v>
      </c>
      <c r="J2" s="1" t="s">
        <v>19</v>
      </c>
      <c r="K2" s="2"/>
      <c r="M2" s="5" t="s">
        <v>20</v>
      </c>
    </row>
    <row r="3" spans="1:14" x14ac:dyDescent="0.25">
      <c r="D3" s="1">
        <v>0</v>
      </c>
      <c r="H3" s="2">
        <f>simulador!C2</f>
        <v>100000</v>
      </c>
      <c r="K3" s="9"/>
      <c r="L3" s="1">
        <f>M3*0.006</f>
        <v>469.20600000000002</v>
      </c>
      <c r="M3" s="6">
        <v>78201</v>
      </c>
    </row>
    <row r="4" spans="1:14" x14ac:dyDescent="0.25">
      <c r="A4" s="4">
        <f>simulador!C10</f>
        <v>601.08613356960996</v>
      </c>
      <c r="D4" s="1">
        <v>1</v>
      </c>
      <c r="E4" s="2">
        <f>H3*simulador!$C$5</f>
        <v>1000</v>
      </c>
      <c r="F4" s="2">
        <f>H3/simulador!C4</f>
        <v>416.66666666666669</v>
      </c>
      <c r="G4" s="2">
        <f>F4+E4</f>
        <v>1416.6666666666667</v>
      </c>
      <c r="H4" s="2">
        <f>H3-F4</f>
        <v>99583.333333333328</v>
      </c>
      <c r="J4" s="2">
        <f>G4-simulador!$C$9</f>
        <v>916.66666666666674</v>
      </c>
    </row>
    <row r="5" spans="1:14" x14ac:dyDescent="0.25">
      <c r="A5" s="4">
        <f>A4*(1+simulador!$C$7)+$A$4</f>
        <v>1205.7787839406376</v>
      </c>
      <c r="D5" s="1">
        <v>2</v>
      </c>
      <c r="E5" s="2">
        <f>H4*simulador!$C$5</f>
        <v>995.83333333333326</v>
      </c>
      <c r="F5" s="2">
        <f>F4</f>
        <v>416.66666666666669</v>
      </c>
      <c r="G5" s="2">
        <f t="shared" ref="G5:G68" si="0">F5+E5</f>
        <v>1412.5</v>
      </c>
      <c r="H5" s="2">
        <f>H4-F5</f>
        <v>99166.666666666657</v>
      </c>
      <c r="J5" s="2">
        <f>G5-simulador!$C$9</f>
        <v>912.5</v>
      </c>
      <c r="K5" s="4">
        <f>J5+(1+simulador!C7)*J4</f>
        <v>1834.6666666666667</v>
      </c>
      <c r="M5" t="s">
        <v>21</v>
      </c>
    </row>
    <row r="6" spans="1:14" x14ac:dyDescent="0.25">
      <c r="A6" s="4">
        <f>A5*(1+simulador!$C$7)+$A$4</f>
        <v>1814.0995902138914</v>
      </c>
      <c r="D6" s="1">
        <v>3</v>
      </c>
      <c r="E6" s="2">
        <f>H5*simulador!$C$5</f>
        <v>991.66666666666663</v>
      </c>
      <c r="F6" s="2">
        <f t="shared" ref="F6:F69" si="1">F5</f>
        <v>416.66666666666669</v>
      </c>
      <c r="G6" s="2">
        <f t="shared" si="0"/>
        <v>1408.3333333333333</v>
      </c>
      <c r="H6" s="2">
        <f t="shared" ref="H6:H69" si="2">H5-F6</f>
        <v>98749.999999999985</v>
      </c>
      <c r="J6" s="2">
        <f>G6-simulador!$C$9</f>
        <v>908.33333333333326</v>
      </c>
      <c r="K6" s="4">
        <f>J6+(1+simulador!$C$7)*K5</f>
        <v>2754.0079999999998</v>
      </c>
      <c r="M6">
        <f>M3*simulador!C7</f>
        <v>469.20600000000002</v>
      </c>
    </row>
    <row r="7" spans="1:14" x14ac:dyDescent="0.25">
      <c r="A7" s="4">
        <f>A6*(1+simulador!$C$7)+$A$4</f>
        <v>2426.0703213247843</v>
      </c>
      <c r="D7" s="1">
        <v>4</v>
      </c>
      <c r="E7" s="2">
        <f>H6*simulador!$C$5</f>
        <v>987.49999999999989</v>
      </c>
      <c r="F7" s="2">
        <f t="shared" si="1"/>
        <v>416.66666666666669</v>
      </c>
      <c r="G7" s="2">
        <f t="shared" si="0"/>
        <v>1404.1666666666665</v>
      </c>
      <c r="H7" s="2">
        <f t="shared" si="2"/>
        <v>98333.333333333314</v>
      </c>
      <c r="J7" s="2">
        <f>G7-simulador!$C$9</f>
        <v>904.16666666666652</v>
      </c>
      <c r="K7" s="4">
        <f>J7+(1+simulador!$C$7)*K6</f>
        <v>3674.6987146666665</v>
      </c>
      <c r="M7" s="3"/>
    </row>
    <row r="8" spans="1:14" x14ac:dyDescent="0.25">
      <c r="A8" s="4">
        <f>A7*(1+simulador!$C$7)+$A$4</f>
        <v>3041.7128768223429</v>
      </c>
      <c r="D8" s="1">
        <v>5</v>
      </c>
      <c r="E8" s="2">
        <f>H7*simulador!$C$5</f>
        <v>983.33333333333314</v>
      </c>
      <c r="F8" s="2">
        <f t="shared" si="1"/>
        <v>416.66666666666669</v>
      </c>
      <c r="G8" s="2">
        <f t="shared" si="0"/>
        <v>1399.9999999999998</v>
      </c>
      <c r="H8" s="2">
        <f t="shared" si="2"/>
        <v>97916.666666666642</v>
      </c>
      <c r="J8" s="2">
        <f>G8-simulador!$C$9</f>
        <v>899.99999999999977</v>
      </c>
      <c r="K8" s="4">
        <f>J8+(1+simulador!$C$7)*K7</f>
        <v>4596.746906954666</v>
      </c>
      <c r="M8" s="3" t="s">
        <v>22</v>
      </c>
    </row>
    <row r="9" spans="1:14" x14ac:dyDescent="0.25">
      <c r="A9" s="4">
        <f>A8*(1+simulador!$C$7)+$A$4</f>
        <v>3661.049287652887</v>
      </c>
      <c r="D9" s="1">
        <v>6</v>
      </c>
      <c r="E9" s="2">
        <f>H8*simulador!$C$5</f>
        <v>979.1666666666664</v>
      </c>
      <c r="F9" s="2">
        <f t="shared" si="1"/>
        <v>416.66666666666669</v>
      </c>
      <c r="G9" s="2">
        <f t="shared" si="0"/>
        <v>1395.833333333333</v>
      </c>
      <c r="H9" s="2">
        <f t="shared" si="2"/>
        <v>97499.999999999971</v>
      </c>
      <c r="J9" s="2">
        <f>G9-simulador!$C$9</f>
        <v>895.83333333333303</v>
      </c>
      <c r="K9" s="4">
        <f>J9+(1+simulador!$C$7)*K8</f>
        <v>5520.1607217297269</v>
      </c>
      <c r="M9" s="3">
        <f>M6-simulador!C9</f>
        <v>-30.793999999999983</v>
      </c>
    </row>
    <row r="10" spans="1:14" x14ac:dyDescent="0.25">
      <c r="A10" s="4">
        <f>A9*(1+simulador!$C$7)+$A$4</f>
        <v>4284.1017169484148</v>
      </c>
      <c r="D10" s="1">
        <v>7</v>
      </c>
      <c r="E10" s="2">
        <f>H9*simulador!$C$5</f>
        <v>974.99999999999977</v>
      </c>
      <c r="F10" s="2">
        <f t="shared" si="1"/>
        <v>416.66666666666669</v>
      </c>
      <c r="G10" s="2">
        <f t="shared" si="0"/>
        <v>1391.6666666666665</v>
      </c>
      <c r="H10" s="2">
        <f t="shared" si="2"/>
        <v>97083.333333333299</v>
      </c>
      <c r="J10" s="2">
        <f>G10-simulador!$C$9</f>
        <v>891.66666666666652</v>
      </c>
      <c r="K10" s="4">
        <f>J10+(1+simulador!$C$7)*K9</f>
        <v>6444.9483527267712</v>
      </c>
    </row>
    <row r="11" spans="1:14" x14ac:dyDescent="0.25">
      <c r="A11" s="4">
        <f>A10*(1+simulador!$C$7)+$A$4</f>
        <v>4910.8924608197149</v>
      </c>
      <c r="D11" s="1">
        <v>8</v>
      </c>
      <c r="E11" s="2">
        <f>H10*simulador!$C$5</f>
        <v>970.83333333333303</v>
      </c>
      <c r="F11" s="2">
        <f t="shared" si="1"/>
        <v>416.66666666666669</v>
      </c>
      <c r="G11" s="2">
        <f t="shared" si="0"/>
        <v>1387.4999999999998</v>
      </c>
      <c r="H11" s="2">
        <f t="shared" si="2"/>
        <v>96666.666666666628</v>
      </c>
      <c r="J11" s="2">
        <f>G11-simulador!$C$9</f>
        <v>887.49999999999977</v>
      </c>
      <c r="K11" s="4">
        <f>J11+(1+simulador!$C$7)*K10</f>
        <v>7371.1180428431317</v>
      </c>
      <c r="M11" t="s">
        <v>23</v>
      </c>
    </row>
    <row r="12" spans="1:14" x14ac:dyDescent="0.25">
      <c r="A12" s="4">
        <f>A11*(1+simulador!$C$7)+$A$4</f>
        <v>5541.4439491542435</v>
      </c>
      <c r="D12" s="1">
        <v>9</v>
      </c>
      <c r="E12" s="2">
        <f>H11*simulador!$C$5</f>
        <v>966.66666666666629</v>
      </c>
      <c r="F12" s="2">
        <f t="shared" si="1"/>
        <v>416.66666666666669</v>
      </c>
      <c r="G12" s="2">
        <f t="shared" si="0"/>
        <v>1383.333333333333</v>
      </c>
      <c r="H12" s="2">
        <f t="shared" si="2"/>
        <v>96249.999999999956</v>
      </c>
      <c r="J12" s="2">
        <f>G12-simulador!$C$9</f>
        <v>883.33333333333303</v>
      </c>
      <c r="K12" s="4">
        <f>J12+(1+simulador!$C$7)*K11</f>
        <v>8298.6780844335226</v>
      </c>
      <c r="M12" s="1">
        <v>181</v>
      </c>
      <c r="N12" t="s">
        <v>24</v>
      </c>
    </row>
    <row r="13" spans="1:14" x14ac:dyDescent="0.25">
      <c r="A13" s="4">
        <f>A12*(1+simulador!$C$7)+$A$4</f>
        <v>6175.7787464187786</v>
      </c>
      <c r="D13" s="1">
        <v>10</v>
      </c>
      <c r="E13" s="2">
        <f>H12*simulador!$C$5</f>
        <v>962.49999999999955</v>
      </c>
      <c r="F13" s="2">
        <f t="shared" si="1"/>
        <v>416.66666666666669</v>
      </c>
      <c r="G13" s="2">
        <f t="shared" si="0"/>
        <v>1379.1666666666663</v>
      </c>
      <c r="H13" s="2">
        <f t="shared" si="2"/>
        <v>95833.333333333285</v>
      </c>
      <c r="J13" s="2">
        <f>G13-simulador!$C$9</f>
        <v>879.16666666666629</v>
      </c>
      <c r="K13" s="4">
        <f>J13+(1+simulador!$C$7)*K12</f>
        <v>9227.6368196067906</v>
      </c>
      <c r="M13" s="7">
        <f>M12/12</f>
        <v>15.083333333333334</v>
      </c>
      <c r="N13" t="s">
        <v>25</v>
      </c>
    </row>
    <row r="14" spans="1:14" x14ac:dyDescent="0.25">
      <c r="A14" s="4">
        <f>A13*(1+simulador!$C$7)+$A$4</f>
        <v>6813.9195524669012</v>
      </c>
      <c r="D14" s="1">
        <v>11</v>
      </c>
      <c r="E14" s="2">
        <f>H13*simulador!$C$5</f>
        <v>958.33333333333292</v>
      </c>
      <c r="F14" s="2">
        <f t="shared" si="1"/>
        <v>416.66666666666669</v>
      </c>
      <c r="G14" s="2">
        <f t="shared" si="0"/>
        <v>1374.9999999999995</v>
      </c>
      <c r="H14" s="2">
        <f t="shared" si="2"/>
        <v>95416.666666666613</v>
      </c>
      <c r="J14" s="2">
        <f>G14-simulador!$C$9</f>
        <v>874.99999999999955</v>
      </c>
      <c r="K14" s="4">
        <f>J14+(1+simulador!$C$7)*K13</f>
        <v>10158.002640524432</v>
      </c>
    </row>
    <row r="15" spans="1:14" x14ac:dyDescent="0.25">
      <c r="A15" s="4">
        <f>A14*(1+simulador!$C$7)+$A$4</f>
        <v>7455.889203351313</v>
      </c>
      <c r="D15" s="1">
        <v>12</v>
      </c>
      <c r="E15" s="2">
        <f>H14*simulador!$C$5</f>
        <v>954.16666666666617</v>
      </c>
      <c r="F15" s="2">
        <f t="shared" si="1"/>
        <v>416.66666666666669</v>
      </c>
      <c r="G15" s="2">
        <f t="shared" si="0"/>
        <v>1370.8333333333328</v>
      </c>
      <c r="H15" s="2">
        <f t="shared" si="2"/>
        <v>94999.999999999942</v>
      </c>
      <c r="J15" s="2">
        <f>G15-simulador!$C$9</f>
        <v>870.8333333333328</v>
      </c>
      <c r="K15" s="4">
        <f>J15+(1+simulador!$C$7)*K14</f>
        <v>11089.783989700911</v>
      </c>
    </row>
    <row r="16" spans="1:14" x14ac:dyDescent="0.25">
      <c r="A16" s="4">
        <f>A15*(1+simulador!$C$7)+$A$4</f>
        <v>8101.710672141031</v>
      </c>
      <c r="D16" s="1">
        <v>13</v>
      </c>
      <c r="E16" s="2">
        <f>H15*simulador!$C$5</f>
        <v>949.99999999999943</v>
      </c>
      <c r="F16" s="2">
        <f t="shared" si="1"/>
        <v>416.66666666666669</v>
      </c>
      <c r="G16" s="2">
        <f t="shared" si="0"/>
        <v>1366.6666666666661</v>
      </c>
      <c r="H16" s="2">
        <f t="shared" si="2"/>
        <v>94583.33333333327</v>
      </c>
      <c r="J16" s="2">
        <f>G16-simulador!$C$9</f>
        <v>866.66666666666606</v>
      </c>
      <c r="K16" s="4">
        <f>J16+(1+simulador!$C$7)*K15</f>
        <v>12022.989360305783</v>
      </c>
    </row>
    <row r="17" spans="1:11" x14ac:dyDescent="0.25">
      <c r="A17" s="4">
        <f>A16*(1+simulador!$C$7)+$A$4</f>
        <v>8751.4070697434872</v>
      </c>
      <c r="D17" s="1">
        <v>14</v>
      </c>
      <c r="E17" s="2">
        <f>H16*simulador!$C$5</f>
        <v>945.83333333333269</v>
      </c>
      <c r="F17" s="2">
        <f t="shared" si="1"/>
        <v>416.66666666666669</v>
      </c>
      <c r="G17" s="2">
        <f t="shared" si="0"/>
        <v>1362.4999999999993</v>
      </c>
      <c r="H17" s="2">
        <f t="shared" si="2"/>
        <v>94166.666666666599</v>
      </c>
      <c r="J17" s="2">
        <f>G17-simulador!$C$9</f>
        <v>862.49999999999932</v>
      </c>
      <c r="K17" s="4">
        <f>J17+(1+simulador!$C$7)*K16</f>
        <v>12957.627296467617</v>
      </c>
    </row>
    <row r="18" spans="1:11" x14ac:dyDescent="0.25">
      <c r="A18" s="4">
        <f>A17*(1+simulador!$C$7)+$A$4</f>
        <v>9405.0016457315578</v>
      </c>
      <c r="D18" s="1">
        <v>15</v>
      </c>
      <c r="E18" s="2">
        <f>H17*simulador!$C$5</f>
        <v>941.66666666666606</v>
      </c>
      <c r="F18" s="2">
        <f t="shared" si="1"/>
        <v>416.66666666666669</v>
      </c>
      <c r="G18" s="2">
        <f t="shared" si="0"/>
        <v>1358.3333333333328</v>
      </c>
      <c r="H18" s="2">
        <f t="shared" si="2"/>
        <v>93749.999999999927</v>
      </c>
      <c r="J18" s="2">
        <f>G18-simulador!$C$9</f>
        <v>858.3333333333328</v>
      </c>
      <c r="K18" s="4">
        <f>J18+(1+simulador!$C$7)*K17</f>
        <v>13893.706393579756</v>
      </c>
    </row>
    <row r="19" spans="1:11" x14ac:dyDescent="0.25">
      <c r="A19" s="4">
        <f>A18*(1+simulador!$C$7)+$A$4</f>
        <v>10062.517789175557</v>
      </c>
      <c r="D19" s="1">
        <v>16</v>
      </c>
      <c r="E19" s="2">
        <f>H18*simulador!$C$5</f>
        <v>937.49999999999932</v>
      </c>
      <c r="F19" s="2">
        <f t="shared" si="1"/>
        <v>416.66666666666669</v>
      </c>
      <c r="G19" s="2">
        <f t="shared" si="0"/>
        <v>1354.1666666666661</v>
      </c>
      <c r="H19" s="2">
        <f t="shared" si="2"/>
        <v>93333.333333333256</v>
      </c>
      <c r="J19" s="2">
        <f>G19-simulador!$C$9</f>
        <v>854.16666666666606</v>
      </c>
      <c r="K19" s="4">
        <f>J19+(1+simulador!$C$7)*K18</f>
        <v>14831.2352986079</v>
      </c>
    </row>
    <row r="20" spans="1:11" x14ac:dyDescent="0.25">
      <c r="A20" s="4">
        <f>A19*(1+simulador!$C$7)+$A$4</f>
        <v>10723.979029480221</v>
      </c>
      <c r="D20" s="1">
        <v>17</v>
      </c>
      <c r="E20" s="2">
        <f>H19*simulador!$C$5</f>
        <v>933.33333333333258</v>
      </c>
      <c r="F20" s="2">
        <f t="shared" si="1"/>
        <v>416.66666666666669</v>
      </c>
      <c r="G20" s="2">
        <f t="shared" si="0"/>
        <v>1349.9999999999993</v>
      </c>
      <c r="H20" s="2">
        <f t="shared" si="2"/>
        <v>92916.666666666584</v>
      </c>
      <c r="J20" s="2">
        <f>G20-simulador!$C$9</f>
        <v>849.99999999999932</v>
      </c>
      <c r="K20" s="4">
        <f>J20+(1+simulador!$C$7)*K19</f>
        <v>15770.222710399548</v>
      </c>
    </row>
    <row r="21" spans="1:11" x14ac:dyDescent="0.25">
      <c r="A21" s="4">
        <f>A20*(1+simulador!$C$7)+$A$4</f>
        <v>11389.409037226711</v>
      </c>
      <c r="D21" s="1">
        <v>18</v>
      </c>
      <c r="E21" s="2">
        <f>H20*simulador!$C$5</f>
        <v>929.16666666666583</v>
      </c>
      <c r="F21" s="2">
        <f t="shared" si="1"/>
        <v>416.66666666666669</v>
      </c>
      <c r="G21" s="2">
        <f t="shared" si="0"/>
        <v>1345.8333333333326</v>
      </c>
      <c r="H21" s="2">
        <f t="shared" si="2"/>
        <v>92499.999999999913</v>
      </c>
      <c r="J21" s="2">
        <f>G21-simulador!$C$9</f>
        <v>845.83333333333258</v>
      </c>
      <c r="K21" s="4">
        <f>J21+(1+simulador!$C$7)*K20</f>
        <v>16710.677379995279</v>
      </c>
    </row>
    <row r="22" spans="1:11" x14ac:dyDescent="0.25">
      <c r="A22" s="4">
        <f>A21*(1+simulador!$C$7)+$A$4</f>
        <v>12058.831625019682</v>
      </c>
      <c r="D22" s="1">
        <v>19</v>
      </c>
      <c r="E22" s="2">
        <f>H21*simulador!$C$5</f>
        <v>924.99999999999909</v>
      </c>
      <c r="F22" s="2">
        <f t="shared" si="1"/>
        <v>416.66666666666669</v>
      </c>
      <c r="G22" s="2">
        <f t="shared" si="0"/>
        <v>1341.6666666666658</v>
      </c>
      <c r="H22" s="2">
        <f t="shared" si="2"/>
        <v>92083.333333333241</v>
      </c>
      <c r="J22" s="2">
        <f>G22-simulador!$C$9</f>
        <v>841.66666666666583</v>
      </c>
      <c r="K22" s="4">
        <f>J22+(1+simulador!$C$7)*K21</f>
        <v>17652.608110941914</v>
      </c>
    </row>
    <row r="23" spans="1:11" x14ac:dyDescent="0.25">
      <c r="A23" s="4">
        <f>A22*(1+simulador!$C$7)+$A$4</f>
        <v>12732.27074833941</v>
      </c>
      <c r="D23" s="1">
        <v>20</v>
      </c>
      <c r="E23" s="2">
        <f>H22*simulador!$C$5</f>
        <v>920.83333333333246</v>
      </c>
      <c r="F23" s="2">
        <f t="shared" si="1"/>
        <v>416.66666666666669</v>
      </c>
      <c r="G23" s="2">
        <f t="shared" si="0"/>
        <v>1337.4999999999991</v>
      </c>
      <c r="H23" s="2">
        <f t="shared" si="2"/>
        <v>91666.66666666657</v>
      </c>
      <c r="J23" s="2">
        <f>G23-simulador!$C$9</f>
        <v>837.49999999999909</v>
      </c>
      <c r="K23" s="4">
        <f>J23+(1+simulador!$C$7)*K22</f>
        <v>18596.023759607564</v>
      </c>
    </row>
    <row r="24" spans="1:11" x14ac:dyDescent="0.25">
      <c r="A24" s="4">
        <f>A23*(1+simulador!$C$7)+$A$4</f>
        <v>13409.750506399056</v>
      </c>
      <c r="D24" s="1">
        <v>21</v>
      </c>
      <c r="E24" s="2">
        <f>H23*simulador!$C$5</f>
        <v>916.66666666666572</v>
      </c>
      <c r="F24" s="2">
        <f t="shared" si="1"/>
        <v>416.66666666666669</v>
      </c>
      <c r="G24" s="2">
        <f t="shared" si="0"/>
        <v>1333.3333333333323</v>
      </c>
      <c r="H24" s="2">
        <f t="shared" si="2"/>
        <v>91249.999999999898</v>
      </c>
      <c r="J24" s="2">
        <f>G24-simulador!$C$9</f>
        <v>833.33333333333235</v>
      </c>
      <c r="K24" s="4">
        <f>J24+(1+simulador!$C$7)*K23</f>
        <v>19540.933235498542</v>
      </c>
    </row>
    <row r="25" spans="1:11" x14ac:dyDescent="0.25">
      <c r="A25" s="4">
        <f>A24*(1+simulador!$C$7)+$A$4</f>
        <v>14091.295143007061</v>
      </c>
      <c r="D25" s="1">
        <v>22</v>
      </c>
      <c r="E25" s="2">
        <f>H24*simulador!$C$5</f>
        <v>912.49999999999898</v>
      </c>
      <c r="F25" s="2">
        <f t="shared" si="1"/>
        <v>416.66666666666669</v>
      </c>
      <c r="G25" s="2">
        <f t="shared" si="0"/>
        <v>1329.1666666666656</v>
      </c>
      <c r="H25" s="2">
        <f t="shared" si="2"/>
        <v>90833.333333333227</v>
      </c>
      <c r="J25" s="2">
        <f>G25-simulador!$C$9</f>
        <v>829.16666666666561</v>
      </c>
      <c r="K25" s="4">
        <f>J25+(1+simulador!$C$7)*K24</f>
        <v>20487.345501578198</v>
      </c>
    </row>
    <row r="26" spans="1:11" x14ac:dyDescent="0.25">
      <c r="A26" s="4">
        <f>A25*(1+simulador!$C$7)+$A$4</f>
        <v>14776.929047434713</v>
      </c>
      <c r="D26" s="1">
        <v>23</v>
      </c>
      <c r="E26" s="2">
        <f>H25*simulador!$C$5</f>
        <v>908.33333333333223</v>
      </c>
      <c r="F26" s="2">
        <f t="shared" si="1"/>
        <v>416.66666666666669</v>
      </c>
      <c r="G26" s="2">
        <f t="shared" si="0"/>
        <v>1324.9999999999989</v>
      </c>
      <c r="H26" s="2">
        <f t="shared" si="2"/>
        <v>90416.666666666555</v>
      </c>
      <c r="J26" s="2">
        <f>G26-simulador!$C$9</f>
        <v>824.99999999999886</v>
      </c>
      <c r="K26" s="4">
        <f>J26+(1+simulador!$C$7)*K25</f>
        <v>21435.269574587666</v>
      </c>
    </row>
    <row r="27" spans="1:11" x14ac:dyDescent="0.25">
      <c r="A27" s="4">
        <f>A26*(1+simulador!$C$7)+$A$4</f>
        <v>15466.676755288931</v>
      </c>
      <c r="D27" s="1">
        <v>24</v>
      </c>
      <c r="E27" s="2">
        <f>H26*simulador!$C$5</f>
        <v>904.16666666666561</v>
      </c>
      <c r="F27" s="2">
        <f t="shared" si="1"/>
        <v>416.66666666666669</v>
      </c>
      <c r="G27" s="2">
        <f t="shared" si="0"/>
        <v>1320.8333333333323</v>
      </c>
      <c r="H27" s="2">
        <f t="shared" si="2"/>
        <v>89999.999999999884</v>
      </c>
      <c r="J27" s="2">
        <f>G27-simulador!$C$9</f>
        <v>820.83333333333235</v>
      </c>
      <c r="K27" s="4">
        <f>J27+(1+simulador!$C$7)*K26</f>
        <v>22384.714525368523</v>
      </c>
    </row>
    <row r="28" spans="1:11" x14ac:dyDescent="0.25">
      <c r="A28" s="4">
        <f>A27*(1+simulador!$C$7)+$A$4</f>
        <v>16160.562949390274</v>
      </c>
      <c r="D28" s="1">
        <v>25</v>
      </c>
      <c r="E28" s="2">
        <f>H27*simulador!$C$5</f>
        <v>899.99999999999886</v>
      </c>
      <c r="F28" s="2">
        <f t="shared" si="1"/>
        <v>416.66666666666669</v>
      </c>
      <c r="G28" s="2">
        <f t="shared" si="0"/>
        <v>1316.6666666666656</v>
      </c>
      <c r="H28" s="2">
        <f t="shared" si="2"/>
        <v>89583.333333333212</v>
      </c>
      <c r="J28" s="2">
        <f>G28-simulador!$C$9</f>
        <v>816.66666666666561</v>
      </c>
      <c r="K28" s="4">
        <f>J28+(1+simulador!$C$7)*K27</f>
        <v>23335.6894791874</v>
      </c>
    </row>
    <row r="29" spans="1:11" x14ac:dyDescent="0.25">
      <c r="A29" s="4">
        <f>A28*(1+simulador!$C$7)+$A$4</f>
        <v>16858.612460656226</v>
      </c>
      <c r="D29" s="1">
        <v>26</v>
      </c>
      <c r="E29" s="2">
        <f>H28*simulador!$C$5</f>
        <v>895.83333333333212</v>
      </c>
      <c r="F29" s="2">
        <f t="shared" si="1"/>
        <v>416.66666666666669</v>
      </c>
      <c r="G29" s="2">
        <f t="shared" si="0"/>
        <v>1312.4999999999989</v>
      </c>
      <c r="H29" s="2">
        <f t="shared" si="2"/>
        <v>89166.666666666541</v>
      </c>
      <c r="J29" s="2">
        <f>G29-simulador!$C$9</f>
        <v>812.49999999999886</v>
      </c>
      <c r="K29" s="4">
        <f>J29+(1+simulador!$C$7)*K28</f>
        <v>24288.203616062525</v>
      </c>
    </row>
    <row r="30" spans="1:11" x14ac:dyDescent="0.25">
      <c r="A30" s="4">
        <f>A29*(1+simulador!$C$7)+$A$4</f>
        <v>17560.850268989772</v>
      </c>
      <c r="D30" s="1">
        <v>27</v>
      </c>
      <c r="E30" s="2">
        <f>H29*simulador!$C$5</f>
        <v>891.66666666666538</v>
      </c>
      <c r="F30" s="2">
        <f t="shared" si="1"/>
        <v>416.66666666666669</v>
      </c>
      <c r="G30" s="2">
        <f t="shared" si="0"/>
        <v>1308.3333333333321</v>
      </c>
      <c r="H30" s="2">
        <f t="shared" si="2"/>
        <v>88749.999999999869</v>
      </c>
      <c r="J30" s="2">
        <f>G30-simulador!$C$9</f>
        <v>808.33333333333212</v>
      </c>
      <c r="K30" s="4">
        <f>J30+(1+simulador!$C$7)*K29</f>
        <v>25242.266171092233</v>
      </c>
    </row>
    <row r="31" spans="1:11" x14ac:dyDescent="0.25">
      <c r="A31" s="4">
        <f>A30*(1+simulador!$C$7)+$A$4</f>
        <v>18267.30150417332</v>
      </c>
      <c r="D31" s="1">
        <v>28</v>
      </c>
      <c r="E31" s="2">
        <f>H30*simulador!$C$5</f>
        <v>887.49999999999875</v>
      </c>
      <c r="F31" s="2">
        <f t="shared" si="1"/>
        <v>416.66666666666669</v>
      </c>
      <c r="G31" s="2">
        <f t="shared" si="0"/>
        <v>1304.1666666666654</v>
      </c>
      <c r="H31" s="2">
        <f t="shared" si="2"/>
        <v>88333.333333333198</v>
      </c>
      <c r="J31" s="2">
        <f>G31-simulador!$C$9</f>
        <v>804.16666666666538</v>
      </c>
      <c r="K31" s="4">
        <f>J31+(1+simulador!$C$7)*K30</f>
        <v>26197.886434785451</v>
      </c>
    </row>
    <row r="32" spans="1:11" x14ac:dyDescent="0.25">
      <c r="A32" s="4">
        <f>A31*(1+simulador!$C$7)+$A$4</f>
        <v>18977.99144676797</v>
      </c>
      <c r="D32" s="1">
        <v>29</v>
      </c>
      <c r="E32" s="2">
        <f>H31*simulador!$C$5</f>
        <v>883.33333333333201</v>
      </c>
      <c r="F32" s="2">
        <f t="shared" si="1"/>
        <v>416.66666666666669</v>
      </c>
      <c r="G32" s="2">
        <f t="shared" si="0"/>
        <v>1299.9999999999986</v>
      </c>
      <c r="H32" s="2">
        <f t="shared" si="2"/>
        <v>87916.666666666526</v>
      </c>
      <c r="J32" s="2">
        <f>G32-simulador!$C$9</f>
        <v>799.99999999999864</v>
      </c>
      <c r="K32" s="4">
        <f>J32+(1+simulador!$C$7)*K31</f>
        <v>27155.073753394165</v>
      </c>
    </row>
    <row r="33" spans="1:11" x14ac:dyDescent="0.25">
      <c r="A33" s="4">
        <f>A32*(1+simulador!$C$7)+$A$4</f>
        <v>19692.945529018187</v>
      </c>
      <c r="D33" s="1">
        <v>30</v>
      </c>
      <c r="E33" s="2">
        <f>H32*simulador!$C$5</f>
        <v>879.16666666666526</v>
      </c>
      <c r="F33" s="2">
        <f t="shared" si="1"/>
        <v>416.66666666666669</v>
      </c>
      <c r="G33" s="2">
        <f t="shared" si="0"/>
        <v>1295.8333333333319</v>
      </c>
      <c r="H33" s="2">
        <f t="shared" si="2"/>
        <v>87499.999999999854</v>
      </c>
      <c r="J33" s="2">
        <f>G33-simulador!$C$9</f>
        <v>795.83333333333189</v>
      </c>
      <c r="K33" s="4">
        <f>J33+(1+simulador!$C$7)*K32</f>
        <v>28113.837529247863</v>
      </c>
    </row>
    <row r="34" spans="1:11" x14ac:dyDescent="0.25">
      <c r="A34" s="4">
        <f>A33*(1+simulador!$C$7)+$A$4</f>
        <v>20412.189335761905</v>
      </c>
      <c r="D34" s="1">
        <v>31</v>
      </c>
      <c r="E34" s="2">
        <f>H33*simulador!$C$5</f>
        <v>874.99999999999852</v>
      </c>
      <c r="F34" s="2">
        <f t="shared" si="1"/>
        <v>416.66666666666669</v>
      </c>
      <c r="G34" s="2">
        <f t="shared" si="0"/>
        <v>1291.6666666666652</v>
      </c>
      <c r="H34" s="2">
        <f t="shared" si="2"/>
        <v>87083.333333333183</v>
      </c>
      <c r="J34" s="2">
        <f>G34-simulador!$C$9</f>
        <v>791.66666666666515</v>
      </c>
      <c r="K34" s="4">
        <f>J34+(1+simulador!$C$7)*K33</f>
        <v>29074.187221090015</v>
      </c>
    </row>
    <row r="35" spans="1:11" x14ac:dyDescent="0.25">
      <c r="A35" s="4">
        <f>A34*(1+simulador!$C$7)+$A$4</f>
        <v>21135.748605346085</v>
      </c>
      <c r="D35" s="1">
        <v>32</v>
      </c>
      <c r="E35" s="2">
        <f>H34*simulador!$C$5</f>
        <v>870.83333333333189</v>
      </c>
      <c r="F35" s="2">
        <f t="shared" si="1"/>
        <v>416.66666666666669</v>
      </c>
      <c r="G35" s="2">
        <f t="shared" si="0"/>
        <v>1287.4999999999986</v>
      </c>
      <c r="H35" s="2">
        <f t="shared" si="2"/>
        <v>86666.666666666511</v>
      </c>
      <c r="J35" s="2">
        <f>G35-simulador!$C$9</f>
        <v>787.49999999999864</v>
      </c>
      <c r="K35" s="4">
        <f>J35+(1+simulador!$C$7)*K34</f>
        <v>30036.132344416554</v>
      </c>
    </row>
    <row r="36" spans="1:11" x14ac:dyDescent="0.25">
      <c r="A36" s="4">
        <f>A35*(1+simulador!$C$7)+$A$4</f>
        <v>21863.649230547773</v>
      </c>
      <c r="D36" s="1">
        <v>33</v>
      </c>
      <c r="E36" s="2">
        <f>H35*simulador!$C$5</f>
        <v>866.66666666666515</v>
      </c>
      <c r="F36" s="2">
        <f t="shared" si="1"/>
        <v>416.66666666666669</v>
      </c>
      <c r="G36" s="2">
        <f t="shared" si="0"/>
        <v>1283.3333333333319</v>
      </c>
      <c r="H36" s="2">
        <f t="shared" si="2"/>
        <v>86249.99999999984</v>
      </c>
      <c r="J36" s="2">
        <f>G36-simulador!$C$9</f>
        <v>783.33333333333189</v>
      </c>
      <c r="K36" s="4">
        <f>J36+(1+simulador!$C$7)*K35</f>
        <v>30999.682471816384</v>
      </c>
    </row>
    <row r="37" spans="1:11" x14ac:dyDescent="0.25">
      <c r="A37" s="4">
        <f>A36*(1+simulador!$C$7)+$A$4</f>
        <v>22595.917259500671</v>
      </c>
      <c r="D37" s="1">
        <v>34</v>
      </c>
      <c r="E37" s="2">
        <f>H36*simulador!$C$5</f>
        <v>862.49999999999841</v>
      </c>
      <c r="F37" s="2">
        <f t="shared" si="1"/>
        <v>416.66666666666669</v>
      </c>
      <c r="G37" s="2">
        <f t="shared" si="0"/>
        <v>1279.1666666666652</v>
      </c>
      <c r="H37" s="2">
        <f t="shared" si="2"/>
        <v>85833.333333333168</v>
      </c>
      <c r="J37" s="2">
        <f>G37-simulador!$C$9</f>
        <v>779.16666666666515</v>
      </c>
      <c r="K37" s="4">
        <f>J37+(1+simulador!$C$7)*K36</f>
        <v>31964.847233313947</v>
      </c>
    </row>
    <row r="38" spans="1:11" x14ac:dyDescent="0.25">
      <c r="A38" s="4">
        <f>A37*(1+simulador!$C$7)+$A$4</f>
        <v>23332.578896627285</v>
      </c>
      <c r="D38" s="1">
        <v>35</v>
      </c>
      <c r="E38" s="2">
        <f>H37*simulador!$C$5</f>
        <v>858.33333333333167</v>
      </c>
      <c r="F38" s="2">
        <f t="shared" si="1"/>
        <v>416.66666666666669</v>
      </c>
      <c r="G38" s="2">
        <f t="shared" si="0"/>
        <v>1274.9999999999984</v>
      </c>
      <c r="H38" s="2">
        <f t="shared" si="2"/>
        <v>85416.666666666497</v>
      </c>
      <c r="J38" s="2">
        <f>G38-simulador!$C$9</f>
        <v>774.99999999999841</v>
      </c>
      <c r="K38" s="4">
        <f>J38+(1+simulador!$C$7)*K37</f>
        <v>32931.636316713826</v>
      </c>
    </row>
    <row r="39" spans="1:11" x14ac:dyDescent="0.25">
      <c r="A39" s="4">
        <f>A38*(1+simulador!$C$7)+$A$4</f>
        <v>24073.660503576659</v>
      </c>
      <c r="D39" s="1">
        <v>36</v>
      </c>
      <c r="E39" s="2">
        <f>H38*simulador!$C$5</f>
        <v>854.16666666666504</v>
      </c>
      <c r="F39" s="2">
        <f t="shared" si="1"/>
        <v>416.66666666666669</v>
      </c>
      <c r="G39" s="2">
        <f t="shared" si="0"/>
        <v>1270.8333333333317</v>
      </c>
      <c r="H39" s="2">
        <f t="shared" si="2"/>
        <v>84999.999999999825</v>
      </c>
      <c r="J39" s="2">
        <f>G39-simulador!$C$9</f>
        <v>770.83333333333167</v>
      </c>
      <c r="K39" s="4">
        <f>J39+(1+simulador!$C$7)*K38</f>
        <v>33900.059467947438</v>
      </c>
    </row>
    <row r="40" spans="1:11" x14ac:dyDescent="0.25">
      <c r="A40" s="4">
        <f>A39*(1+simulador!$C$7)+$A$4</f>
        <v>24819.18860016773</v>
      </c>
      <c r="D40" s="1">
        <v>37</v>
      </c>
      <c r="E40" s="2">
        <f>H39*simulador!$C$5</f>
        <v>849.99999999999829</v>
      </c>
      <c r="F40" s="2">
        <f t="shared" si="1"/>
        <v>416.66666666666669</v>
      </c>
      <c r="G40" s="2">
        <f t="shared" si="0"/>
        <v>1266.6666666666649</v>
      </c>
      <c r="H40" s="2">
        <f t="shared" si="2"/>
        <v>84583.333333333154</v>
      </c>
      <c r="J40" s="2">
        <f>G40-simulador!$C$9</f>
        <v>766.66666666666492</v>
      </c>
      <c r="K40" s="4">
        <f>J40+(1+simulador!$C$7)*K39</f>
        <v>34870.12649142179</v>
      </c>
    </row>
    <row r="41" spans="1:11" x14ac:dyDescent="0.25">
      <c r="A41" s="4">
        <f>A40*(1+simulador!$C$7)+$A$4</f>
        <v>25569.189865338347</v>
      </c>
      <c r="D41" s="1">
        <v>38</v>
      </c>
      <c r="E41" s="2">
        <f>H40*simulador!$C$5</f>
        <v>845.83333333333155</v>
      </c>
      <c r="F41" s="2">
        <f t="shared" si="1"/>
        <v>416.66666666666669</v>
      </c>
      <c r="G41" s="2">
        <f t="shared" si="0"/>
        <v>1262.4999999999982</v>
      </c>
      <c r="H41" s="2">
        <f t="shared" si="2"/>
        <v>84166.666666666482</v>
      </c>
      <c r="J41" s="2">
        <f>G41-simulador!$C$9</f>
        <v>762.49999999999818</v>
      </c>
      <c r="K41" s="4">
        <f>J41+(1+simulador!$C$7)*K40</f>
        <v>35841.847250370323</v>
      </c>
    </row>
    <row r="42" spans="1:11" x14ac:dyDescent="0.25">
      <c r="A42" s="4">
        <f>A41*(1+simulador!$C$7)+$A$4</f>
        <v>26323.691138099988</v>
      </c>
      <c r="D42" s="1">
        <v>39</v>
      </c>
      <c r="E42" s="2">
        <f>H41*simulador!$C$5</f>
        <v>841.66666666666481</v>
      </c>
      <c r="F42" s="2">
        <f t="shared" si="1"/>
        <v>416.66666666666669</v>
      </c>
      <c r="G42" s="2">
        <f t="shared" si="0"/>
        <v>1258.3333333333314</v>
      </c>
      <c r="H42" s="2">
        <f t="shared" si="2"/>
        <v>83749.999999999811</v>
      </c>
      <c r="J42" s="2">
        <f>G42-simulador!$C$9</f>
        <v>758.33333333333144</v>
      </c>
      <c r="K42" s="4">
        <f>J42+(1+simulador!$C$7)*K41</f>
        <v>36815.231667205873</v>
      </c>
    </row>
    <row r="43" spans="1:11" x14ac:dyDescent="0.25">
      <c r="A43" s="4">
        <f>A42*(1+simulador!$C$7)+$A$4</f>
        <v>27082.7194184982</v>
      </c>
      <c r="D43" s="1">
        <v>40</v>
      </c>
      <c r="E43" s="2">
        <f>H42*simulador!$C$5</f>
        <v>837.49999999999818</v>
      </c>
      <c r="F43" s="2">
        <f t="shared" si="1"/>
        <v>416.66666666666669</v>
      </c>
      <c r="G43" s="2">
        <f t="shared" si="0"/>
        <v>1254.1666666666649</v>
      </c>
      <c r="H43" s="2">
        <f t="shared" si="2"/>
        <v>83333.333333333139</v>
      </c>
      <c r="J43" s="2">
        <f>G43-simulador!$C$9</f>
        <v>754.16666666666492</v>
      </c>
      <c r="K43" s="4">
        <f>J43+(1+simulador!$C$7)*K42</f>
        <v>37790.289723875772</v>
      </c>
    </row>
    <row r="44" spans="1:11" x14ac:dyDescent="0.25">
      <c r="A44" s="4">
        <f>A43*(1+simulador!$C$7)+$A$4</f>
        <v>27846.301868578797</v>
      </c>
      <c r="D44" s="1">
        <v>41</v>
      </c>
      <c r="E44" s="2">
        <f>H43*simulador!$C$5</f>
        <v>833.33333333333144</v>
      </c>
      <c r="F44" s="2">
        <f t="shared" si="1"/>
        <v>416.66666666666669</v>
      </c>
      <c r="G44" s="2">
        <f t="shared" si="0"/>
        <v>1249.9999999999982</v>
      </c>
      <c r="H44" s="2">
        <f t="shared" si="2"/>
        <v>82916.666666666468</v>
      </c>
      <c r="J44" s="2">
        <f>G44-simulador!$C$9</f>
        <v>749.99999999999818</v>
      </c>
      <c r="K44" s="4">
        <f>J44+(1+simulador!$C$7)*K43</f>
        <v>38767.031462219027</v>
      </c>
    </row>
    <row r="45" spans="1:11" x14ac:dyDescent="0.25">
      <c r="A45" s="4">
        <f>A44*(1+simulador!$C$7)+$A$4</f>
        <v>28614.465813359879</v>
      </c>
      <c r="D45" s="1">
        <v>42</v>
      </c>
      <c r="E45" s="2">
        <f>H44*simulador!$C$5</f>
        <v>829.1666666666647</v>
      </c>
      <c r="F45" s="2">
        <f t="shared" si="1"/>
        <v>416.66666666666669</v>
      </c>
      <c r="G45" s="2">
        <f t="shared" si="0"/>
        <v>1245.8333333333314</v>
      </c>
      <c r="H45" s="2">
        <f t="shared" si="2"/>
        <v>82499.999999999796</v>
      </c>
      <c r="J45" s="2">
        <f>G45-simulador!$C$9</f>
        <v>745.83333333333144</v>
      </c>
      <c r="K45" s="4">
        <f>J45+(1+simulador!$C$7)*K44</f>
        <v>39745.466984325671</v>
      </c>
    </row>
    <row r="46" spans="1:11" x14ac:dyDescent="0.25">
      <c r="A46" s="4">
        <f>A45*(1+simulador!$C$7)+$A$4</f>
        <v>29387.238741809648</v>
      </c>
      <c r="D46" s="1">
        <v>43</v>
      </c>
      <c r="E46" s="2">
        <f>H45*simulador!$C$5</f>
        <v>824.99999999999795</v>
      </c>
      <c r="F46" s="2">
        <f t="shared" si="1"/>
        <v>416.66666666666669</v>
      </c>
      <c r="G46" s="2">
        <f t="shared" si="0"/>
        <v>1241.6666666666647</v>
      </c>
      <c r="H46" s="2">
        <f t="shared" si="2"/>
        <v>82083.333333333125</v>
      </c>
      <c r="J46" s="2">
        <f>G46-simulador!$C$9</f>
        <v>741.6666666666647</v>
      </c>
      <c r="K46" s="4">
        <f>J46+(1+simulador!$C$7)*K45</f>
        <v>40725.60645289829</v>
      </c>
    </row>
    <row r="47" spans="1:11" x14ac:dyDescent="0.25">
      <c r="A47" s="4">
        <f>A46*(1+simulador!$C$7)+$A$4</f>
        <v>30164.648307830117</v>
      </c>
      <c r="D47" s="1">
        <v>44</v>
      </c>
      <c r="E47" s="2">
        <f>H46*simulador!$C$5</f>
        <v>820.83333333333121</v>
      </c>
      <c r="F47" s="2">
        <f t="shared" si="1"/>
        <v>416.66666666666669</v>
      </c>
      <c r="G47" s="2">
        <f t="shared" si="0"/>
        <v>1237.499999999998</v>
      </c>
      <c r="H47" s="2">
        <f t="shared" si="2"/>
        <v>81666.666666666453</v>
      </c>
      <c r="J47" s="2">
        <f>G47-simulador!$C$9</f>
        <v>737.49999999999795</v>
      </c>
      <c r="K47" s="4">
        <f>J47+(1+simulador!$C$7)*K46</f>
        <v>41707.460091615678</v>
      </c>
    </row>
    <row r="48" spans="1:11" x14ac:dyDescent="0.25">
      <c r="A48" s="4">
        <f>A47*(1+simulador!$C$7)+$A$4</f>
        <v>30946.722331246707</v>
      </c>
      <c r="D48" s="1">
        <v>45</v>
      </c>
      <c r="E48" s="2">
        <f>H47*simulador!$C$5</f>
        <v>816.66666666666458</v>
      </c>
      <c r="F48" s="2">
        <f t="shared" si="1"/>
        <v>416.66666666666669</v>
      </c>
      <c r="G48" s="2">
        <f t="shared" si="0"/>
        <v>1233.3333333333312</v>
      </c>
      <c r="H48" s="2">
        <f t="shared" si="2"/>
        <v>81249.999999999782</v>
      </c>
      <c r="J48" s="2">
        <f>G48-simulador!$C$9</f>
        <v>733.33333333333121</v>
      </c>
      <c r="K48" s="4">
        <f>J48+(1+simulador!$C$7)*K47</f>
        <v>42691.038185498699</v>
      </c>
    </row>
    <row r="49" spans="1:11" x14ac:dyDescent="0.25">
      <c r="A49" s="4">
        <f>A48*(1+simulador!$C$7)+$A$4</f>
        <v>31733.488798803795</v>
      </c>
      <c r="D49" s="1">
        <v>46</v>
      </c>
      <c r="E49" s="2">
        <f>H48*simulador!$C$5</f>
        <v>812.49999999999784</v>
      </c>
      <c r="F49" s="2">
        <f t="shared" si="1"/>
        <v>416.66666666666669</v>
      </c>
      <c r="G49" s="2">
        <f t="shared" si="0"/>
        <v>1229.1666666666645</v>
      </c>
      <c r="H49" s="2">
        <f t="shared" si="2"/>
        <v>80833.33333333311</v>
      </c>
      <c r="J49" s="2">
        <f>G49-simulador!$C$9</f>
        <v>729.16666666666447</v>
      </c>
      <c r="K49" s="4">
        <f>J49+(1+simulador!$C$7)*K48</f>
        <v>43676.351081278357</v>
      </c>
    </row>
    <row r="50" spans="1:11" x14ac:dyDescent="0.25">
      <c r="A50" s="4">
        <f>A49*(1+simulador!$C$7)+$A$4</f>
        <v>32524.975865166227</v>
      </c>
      <c r="D50" s="1">
        <v>47</v>
      </c>
      <c r="E50" s="2">
        <f>H49*simulador!$C$5</f>
        <v>808.3333333333311</v>
      </c>
      <c r="F50" s="2">
        <f t="shared" si="1"/>
        <v>416.66666666666669</v>
      </c>
      <c r="G50" s="2">
        <f t="shared" si="0"/>
        <v>1224.9999999999977</v>
      </c>
      <c r="H50" s="2">
        <f t="shared" si="2"/>
        <v>80416.666666666439</v>
      </c>
      <c r="J50" s="2">
        <f>G50-simulador!$C$9</f>
        <v>724.99999999999773</v>
      </c>
      <c r="K50" s="4">
        <f>J50+(1+simulador!$C$7)*K49</f>
        <v>44663.409187766025</v>
      </c>
    </row>
    <row r="51" spans="1:11" x14ac:dyDescent="0.25">
      <c r="A51" s="4">
        <f>A50*(1+simulador!$C$7)+$A$4</f>
        <v>33321.211853926834</v>
      </c>
      <c r="D51" s="1">
        <v>48</v>
      </c>
      <c r="E51" s="2">
        <f>H50*simulador!$C$5</f>
        <v>804.16666666666436</v>
      </c>
      <c r="F51" s="2">
        <f t="shared" si="1"/>
        <v>416.66666666666669</v>
      </c>
      <c r="G51" s="2">
        <f t="shared" si="0"/>
        <v>1220.833333333331</v>
      </c>
      <c r="H51" s="2">
        <f t="shared" si="2"/>
        <v>79999.999999999767</v>
      </c>
      <c r="J51" s="2">
        <f>G51-simulador!$C$9</f>
        <v>720.83333333333098</v>
      </c>
      <c r="K51" s="4">
        <f>J51+(1+simulador!$C$7)*K50</f>
        <v>45652.222976225952</v>
      </c>
    </row>
    <row r="52" spans="1:11" x14ac:dyDescent="0.25">
      <c r="A52" s="4">
        <f>A51*(1+simulador!$C$7)+$A$4</f>
        <v>34122.225258620005</v>
      </c>
      <c r="D52" s="1">
        <v>49</v>
      </c>
      <c r="E52" s="2">
        <f>H51*simulador!$C$5</f>
        <v>799.99999999999773</v>
      </c>
      <c r="F52" s="2">
        <f t="shared" si="1"/>
        <v>416.66666666666669</v>
      </c>
      <c r="G52" s="2">
        <f t="shared" si="0"/>
        <v>1216.6666666666645</v>
      </c>
      <c r="H52" s="2">
        <f t="shared" si="2"/>
        <v>79583.333333333096</v>
      </c>
      <c r="J52" s="2">
        <f>G52-simulador!$C$9</f>
        <v>716.66666666666447</v>
      </c>
      <c r="K52" s="4">
        <f>J52+(1+simulador!$C$7)*K51</f>
        <v>46642.80298074997</v>
      </c>
    </row>
    <row r="53" spans="1:11" x14ac:dyDescent="0.25">
      <c r="A53" s="4">
        <f>A52*(1+simulador!$C$7)+$A$4</f>
        <v>34928.044743741331</v>
      </c>
      <c r="D53" s="1">
        <v>50</v>
      </c>
      <c r="E53" s="2">
        <f>H52*simulador!$C$5</f>
        <v>795.83333333333098</v>
      </c>
      <c r="F53" s="2">
        <f t="shared" si="1"/>
        <v>416.66666666666669</v>
      </c>
      <c r="G53" s="2">
        <f t="shared" si="0"/>
        <v>1212.4999999999977</v>
      </c>
      <c r="H53" s="2">
        <f t="shared" si="2"/>
        <v>79166.666666666424</v>
      </c>
      <c r="J53" s="2">
        <f>G53-simulador!$C$9</f>
        <v>712.49999999999773</v>
      </c>
      <c r="K53" s="4">
        <f>J53+(1+simulador!$C$7)*K52</f>
        <v>47635.159798634471</v>
      </c>
    </row>
    <row r="54" spans="1:11" x14ac:dyDescent="0.25">
      <c r="A54" s="4">
        <f>A53*(1+simulador!$C$7)+$A$4</f>
        <v>35738.699145773389</v>
      </c>
      <c r="D54" s="1">
        <v>51</v>
      </c>
      <c r="E54" s="2">
        <f>H53*simulador!$C$5</f>
        <v>791.66666666666424</v>
      </c>
      <c r="F54" s="2">
        <f t="shared" si="1"/>
        <v>416.66666666666669</v>
      </c>
      <c r="G54" s="2">
        <f t="shared" si="0"/>
        <v>1208.333333333331</v>
      </c>
      <c r="H54" s="2">
        <f t="shared" si="2"/>
        <v>78749.999999999753</v>
      </c>
      <c r="J54" s="2">
        <f>G54-simulador!$C$9</f>
        <v>708.33333333333098</v>
      </c>
      <c r="K54" s="4">
        <f>J54+(1+simulador!$C$7)*K53</f>
        <v>48629.304090759608</v>
      </c>
    </row>
    <row r="55" spans="1:11" x14ac:dyDescent="0.25">
      <c r="A55" s="4">
        <f>A54*(1+simulador!$C$7)+$A$4</f>
        <v>36554.217474217643</v>
      </c>
      <c r="D55" s="1">
        <v>52</v>
      </c>
      <c r="E55" s="2">
        <f>H54*simulador!$C$5</f>
        <v>787.4999999999975</v>
      </c>
      <c r="F55" s="2">
        <f t="shared" si="1"/>
        <v>416.66666666666669</v>
      </c>
      <c r="G55" s="2">
        <f t="shared" si="0"/>
        <v>1204.1666666666642</v>
      </c>
      <c r="H55" s="2">
        <f t="shared" si="2"/>
        <v>78333.333333333081</v>
      </c>
      <c r="J55" s="2">
        <f>G55-simulador!$C$9</f>
        <v>704.16666666666424</v>
      </c>
      <c r="K55" s="4">
        <f>J55+(1+simulador!$C$7)*K54</f>
        <v>49625.24658197083</v>
      </c>
    </row>
    <row r="56" spans="1:11" x14ac:dyDescent="0.25">
      <c r="A56" s="4">
        <f>A55*(1+simulador!$C$7)+$A$4</f>
        <v>37374.628912632557</v>
      </c>
      <c r="D56" s="1">
        <v>53</v>
      </c>
      <c r="E56" s="2">
        <f>H55*simulador!$C$5</f>
        <v>783.33333333333087</v>
      </c>
      <c r="F56" s="2">
        <f t="shared" si="1"/>
        <v>416.66666666666669</v>
      </c>
      <c r="G56" s="2">
        <f t="shared" si="0"/>
        <v>1199.9999999999975</v>
      </c>
      <c r="H56" s="2">
        <f t="shared" si="2"/>
        <v>77916.66666666641</v>
      </c>
      <c r="J56" s="2">
        <f>G56-simulador!$C$9</f>
        <v>699.9999999999975</v>
      </c>
      <c r="K56" s="4">
        <f>J56+(1+simulador!$C$7)*K55</f>
        <v>50622.998061462655</v>
      </c>
    </row>
    <row r="57" spans="1:11" x14ac:dyDescent="0.25">
      <c r="A57" s="4">
        <f>A56*(1+simulador!$C$7)+$A$4</f>
        <v>38199.962819677959</v>
      </c>
      <c r="D57" s="1">
        <v>54</v>
      </c>
      <c r="E57" s="2">
        <f>H56*simulador!$C$5</f>
        <v>779.16666666666413</v>
      </c>
      <c r="F57" s="2">
        <f t="shared" si="1"/>
        <v>416.66666666666669</v>
      </c>
      <c r="G57" s="2">
        <f t="shared" si="0"/>
        <v>1195.8333333333308</v>
      </c>
      <c r="H57" s="2">
        <f t="shared" si="2"/>
        <v>77499.999999999738</v>
      </c>
      <c r="J57" s="2">
        <f>G57-simulador!$C$9</f>
        <v>695.83333333333076</v>
      </c>
      <c r="K57" s="4">
        <f>J57+(1+simulador!$C$7)*K56</f>
        <v>51622.569383164759</v>
      </c>
    </row>
    <row r="58" spans="1:11" x14ac:dyDescent="0.25">
      <c r="A58" s="4">
        <f>A57*(1+simulador!$C$7)+$A$4</f>
        <v>39030.248730165637</v>
      </c>
      <c r="D58" s="1">
        <v>55</v>
      </c>
      <c r="E58" s="2">
        <f>H57*simulador!$C$5</f>
        <v>774.99999999999739</v>
      </c>
      <c r="F58" s="2">
        <f t="shared" si="1"/>
        <v>416.66666666666669</v>
      </c>
      <c r="G58" s="2">
        <f t="shared" si="0"/>
        <v>1191.666666666664</v>
      </c>
      <c r="H58" s="2">
        <f t="shared" si="2"/>
        <v>77083.333333333067</v>
      </c>
      <c r="J58" s="2">
        <f>G58-simulador!$C$9</f>
        <v>691.66666666666401</v>
      </c>
      <c r="K58" s="4">
        <f>J58+(1+simulador!$C$7)*K57</f>
        <v>52623.97146613041</v>
      </c>
    </row>
    <row r="59" spans="1:11" x14ac:dyDescent="0.25">
      <c r="A59" s="4">
        <f>A58*(1+simulador!$C$7)+$A$4</f>
        <v>39865.516356116241</v>
      </c>
      <c r="D59" s="1">
        <v>56</v>
      </c>
      <c r="E59" s="2">
        <f>H58*simulador!$C$5</f>
        <v>770.83333333333064</v>
      </c>
      <c r="F59" s="2">
        <f t="shared" si="1"/>
        <v>416.66666666666669</v>
      </c>
      <c r="G59" s="2">
        <f t="shared" si="0"/>
        <v>1187.4999999999973</v>
      </c>
      <c r="H59" s="2">
        <f t="shared" si="2"/>
        <v>76666.666666666395</v>
      </c>
      <c r="J59" s="2">
        <f>G59-simulador!$C$9</f>
        <v>687.49999999999727</v>
      </c>
      <c r="K59" s="4">
        <f>J59+(1+simulador!$C$7)*K58</f>
        <v>53627.215294927191</v>
      </c>
    </row>
    <row r="60" spans="1:11" x14ac:dyDescent="0.25">
      <c r="A60" s="4">
        <f>A59*(1+simulador!$C$7)+$A$4</f>
        <v>40705.795587822548</v>
      </c>
      <c r="D60" s="1">
        <v>57</v>
      </c>
      <c r="E60" s="2">
        <f>H59*simulador!$C$5</f>
        <v>766.66666666666401</v>
      </c>
      <c r="F60" s="2">
        <f t="shared" si="1"/>
        <v>416.66666666666669</v>
      </c>
      <c r="G60" s="2">
        <f t="shared" si="0"/>
        <v>1183.3333333333308</v>
      </c>
      <c r="H60" s="2">
        <f t="shared" si="2"/>
        <v>76249.999999999724</v>
      </c>
      <c r="J60" s="2">
        <f>G60-simulador!$C$9</f>
        <v>683.33333333333076</v>
      </c>
      <c r="K60" s="4">
        <f>J60+(1+simulador!$C$7)*K59</f>
        <v>54632.311920030086</v>
      </c>
    </row>
    <row r="61" spans="1:11" x14ac:dyDescent="0.25">
      <c r="A61" s="4">
        <f>A60*(1+simulador!$C$7)+$A$4</f>
        <v>41551.116494919093</v>
      </c>
      <c r="D61" s="1">
        <v>58</v>
      </c>
      <c r="E61" s="2">
        <f>H60*simulador!$C$5</f>
        <v>762.49999999999727</v>
      </c>
      <c r="F61" s="2">
        <f t="shared" si="1"/>
        <v>416.66666666666669</v>
      </c>
      <c r="G61" s="2">
        <f t="shared" si="0"/>
        <v>1179.166666666664</v>
      </c>
      <c r="H61" s="2">
        <f t="shared" si="2"/>
        <v>75833.333333333052</v>
      </c>
      <c r="J61" s="2">
        <f>G61-simulador!$C$9</f>
        <v>679.16666666666401</v>
      </c>
      <c r="K61" s="4">
        <f>J61+(1+simulador!$C$7)*K60</f>
        <v>55639.272458216932</v>
      </c>
    </row>
    <row r="62" spans="1:11" x14ac:dyDescent="0.25">
      <c r="A62" s="4">
        <f>A61*(1+simulador!$C$7)+$A$4</f>
        <v>42401.509327458218</v>
      </c>
      <c r="D62" s="1">
        <v>59</v>
      </c>
      <c r="E62" s="2">
        <f>H61*simulador!$C$5</f>
        <v>758.33333333333053</v>
      </c>
      <c r="F62" s="2">
        <f t="shared" si="1"/>
        <v>416.66666666666669</v>
      </c>
      <c r="G62" s="2">
        <f t="shared" si="0"/>
        <v>1174.9999999999973</v>
      </c>
      <c r="H62" s="2">
        <f t="shared" si="2"/>
        <v>75416.66666666638</v>
      </c>
      <c r="J62" s="2">
        <f>G62-simulador!$C$9</f>
        <v>674.99999999999727</v>
      </c>
      <c r="K62" s="4">
        <f>J62+(1+simulador!$C$7)*K61</f>
        <v>56648.108092966235</v>
      </c>
    </row>
    <row r="63" spans="1:11" x14ac:dyDescent="0.25">
      <c r="A63" s="4">
        <f>A62*(1+simulador!$C$7)+$A$4</f>
        <v>43257.00451699258</v>
      </c>
      <c r="D63" s="1">
        <v>60</v>
      </c>
      <c r="E63" s="2">
        <f>H62*simulador!$C$5</f>
        <v>754.16666666666379</v>
      </c>
      <c r="F63" s="2">
        <f t="shared" si="1"/>
        <v>416.66666666666669</v>
      </c>
      <c r="G63" s="2">
        <f t="shared" si="0"/>
        <v>1170.8333333333305</v>
      </c>
      <c r="H63" s="2">
        <f t="shared" si="2"/>
        <v>74999.999999999709</v>
      </c>
      <c r="J63" s="2">
        <f>G63-simulador!$C$9</f>
        <v>670.83333333333053</v>
      </c>
      <c r="K63" s="4">
        <f>J63+(1+simulador!$C$7)*K62</f>
        <v>57658.83007485736</v>
      </c>
    </row>
    <row r="64" spans="1:11" x14ac:dyDescent="0.25">
      <c r="A64" s="4">
        <f>A63*(1+simulador!$C$7)+$A$4</f>
        <v>44117.632677664144</v>
      </c>
      <c r="D64" s="1">
        <v>61</v>
      </c>
      <c r="E64" s="2">
        <f>H63*simulador!$C$5</f>
        <v>749.99999999999716</v>
      </c>
      <c r="F64" s="2">
        <f t="shared" si="1"/>
        <v>416.66666666666669</v>
      </c>
      <c r="G64" s="2">
        <f t="shared" si="0"/>
        <v>1166.6666666666638</v>
      </c>
      <c r="H64" s="2">
        <f t="shared" si="2"/>
        <v>74583.333333333037</v>
      </c>
      <c r="J64" s="2">
        <f>G64-simulador!$C$9</f>
        <v>666.66666666666379</v>
      </c>
      <c r="K64" s="4">
        <f>J64+(1+simulador!$C$7)*K63</f>
        <v>58671.449721973171</v>
      </c>
    </row>
    <row r="65" spans="1:11" x14ac:dyDescent="0.25">
      <c r="A65" s="4">
        <f>A64*(1+simulador!$C$7)+$A$4</f>
        <v>44983.424607299741</v>
      </c>
      <c r="D65" s="1">
        <v>62</v>
      </c>
      <c r="E65" s="2">
        <f>H64*simulador!$C$5</f>
        <v>745.83333333333042</v>
      </c>
      <c r="F65" s="2">
        <f t="shared" si="1"/>
        <v>416.66666666666669</v>
      </c>
      <c r="G65" s="2">
        <f t="shared" si="0"/>
        <v>1162.499999999997</v>
      </c>
      <c r="H65" s="2">
        <f t="shared" si="2"/>
        <v>74166.666666666366</v>
      </c>
      <c r="J65" s="2">
        <f>G65-simulador!$C$9</f>
        <v>662.49999999999704</v>
      </c>
      <c r="K65" s="4">
        <f>J65+(1+simulador!$C$7)*K64</f>
        <v>59685.978420305008</v>
      </c>
    </row>
    <row r="66" spans="1:11" x14ac:dyDescent="0.25">
      <c r="A66" s="4">
        <f>A65*(1+simulador!$C$7)+$A$4</f>
        <v>45854.411288513147</v>
      </c>
      <c r="D66" s="1">
        <v>63</v>
      </c>
      <c r="E66" s="2">
        <f>H65*simulador!$C$5</f>
        <v>741.66666666666367</v>
      </c>
      <c r="F66" s="2">
        <f t="shared" si="1"/>
        <v>416.66666666666669</v>
      </c>
      <c r="G66" s="2">
        <f t="shared" si="0"/>
        <v>1158.3333333333303</v>
      </c>
      <c r="H66" s="2">
        <f t="shared" si="2"/>
        <v>73749.999999999694</v>
      </c>
      <c r="J66" s="2">
        <f>G66-simulador!$C$9</f>
        <v>658.3333333333303</v>
      </c>
      <c r="K66" s="4">
        <f>J66+(1+simulador!$C$7)*K65</f>
        <v>60702.427624160169</v>
      </c>
    </row>
    <row r="67" spans="1:11" x14ac:dyDescent="0.25">
      <c r="A67" s="4">
        <f>A66*(1+simulador!$C$7)+$A$4</f>
        <v>46730.623889813833</v>
      </c>
      <c r="D67" s="1">
        <v>64</v>
      </c>
      <c r="E67" s="2">
        <f>H66*simulador!$C$5</f>
        <v>737.49999999999693</v>
      </c>
      <c r="F67" s="2">
        <f t="shared" si="1"/>
        <v>416.66666666666669</v>
      </c>
      <c r="G67" s="2">
        <f t="shared" si="0"/>
        <v>1154.1666666666636</v>
      </c>
      <c r="H67" s="2">
        <f t="shared" si="2"/>
        <v>73333.333333333023</v>
      </c>
      <c r="J67" s="2">
        <f>G67-simulador!$C$9</f>
        <v>654.16666666666356</v>
      </c>
      <c r="K67" s="4">
        <f>J67+(1+simulador!$C$7)*K66</f>
        <v>61720.808856571792</v>
      </c>
    </row>
    <row r="68" spans="1:11" x14ac:dyDescent="0.25">
      <c r="A68" s="4">
        <f>A67*(1+simulador!$C$7)+$A$4</f>
        <v>47612.093766722326</v>
      </c>
      <c r="D68" s="1">
        <v>65</v>
      </c>
      <c r="E68" s="2">
        <f>H67*simulador!$C$5</f>
        <v>733.33333333333019</v>
      </c>
      <c r="F68" s="2">
        <f t="shared" si="1"/>
        <v>416.66666666666669</v>
      </c>
      <c r="G68" s="2">
        <f t="shared" si="0"/>
        <v>1149.9999999999968</v>
      </c>
      <c r="H68" s="2">
        <f t="shared" si="2"/>
        <v>72916.666666666351</v>
      </c>
      <c r="J68" s="2">
        <f>G68-simulador!$C$9</f>
        <v>649.99999999999682</v>
      </c>
      <c r="K68" s="4">
        <f>J68+(1+simulador!$C$7)*K67</f>
        <v>62741.133709711226</v>
      </c>
    </row>
    <row r="69" spans="1:11" x14ac:dyDescent="0.25">
      <c r="A69" s="4">
        <f>A68*(1+simulador!$C$7)+$A$4</f>
        <v>48498.852462892268</v>
      </c>
      <c r="D69" s="1">
        <v>66</v>
      </c>
      <c r="E69" s="2">
        <f>H68*simulador!$C$5</f>
        <v>729.16666666666356</v>
      </c>
      <c r="F69" s="2">
        <f t="shared" si="1"/>
        <v>416.66666666666669</v>
      </c>
      <c r="G69" s="2">
        <f t="shared" ref="G69:G132" si="3">F69+E69</f>
        <v>1145.8333333333303</v>
      </c>
      <c r="H69" s="2">
        <f t="shared" si="2"/>
        <v>72499.99999999968</v>
      </c>
      <c r="J69" s="2">
        <f>G69-simulador!$C$9</f>
        <v>645.8333333333303</v>
      </c>
      <c r="K69" s="4">
        <f>J69+(1+simulador!$C$7)*K68</f>
        <v>63763.413845302821</v>
      </c>
    </row>
    <row r="70" spans="1:11" x14ac:dyDescent="0.25">
      <c r="A70" s="4">
        <f>A69*(1+simulador!$C$7)+$A$4</f>
        <v>49390.931711239231</v>
      </c>
      <c r="D70" s="1">
        <v>67</v>
      </c>
      <c r="E70" s="2">
        <f>H69*simulador!$C$5</f>
        <v>724.99999999999682</v>
      </c>
      <c r="F70" s="2">
        <f t="shared" ref="F70:F133" si="4">F69</f>
        <v>416.66666666666669</v>
      </c>
      <c r="G70" s="2">
        <f t="shared" si="3"/>
        <v>1141.6666666666636</v>
      </c>
      <c r="H70" s="2">
        <f t="shared" ref="H70:H133" si="5">H69-F70</f>
        <v>72083.333333333008</v>
      </c>
      <c r="J70" s="2">
        <f>G70-simulador!$C$9</f>
        <v>641.66666666666356</v>
      </c>
      <c r="K70" s="4">
        <f>J70+(1+simulador!$C$7)*K69</f>
        <v>64787.660995041304</v>
      </c>
    </row>
    <row r="71" spans="1:11" x14ac:dyDescent="0.25">
      <c r="A71" s="4">
        <f>A70*(1+simulador!$C$7)+$A$4</f>
        <v>50288.363435076273</v>
      </c>
      <c r="D71" s="1">
        <v>68</v>
      </c>
      <c r="E71" s="2">
        <f>H70*simulador!$C$5</f>
        <v>720.83333333333007</v>
      </c>
      <c r="F71" s="2">
        <f t="shared" si="4"/>
        <v>416.66666666666669</v>
      </c>
      <c r="G71" s="2">
        <f t="shared" si="3"/>
        <v>1137.4999999999968</v>
      </c>
      <c r="H71" s="2">
        <f t="shared" si="5"/>
        <v>71666.666666666337</v>
      </c>
      <c r="J71" s="2">
        <f>G71-simulador!$C$9</f>
        <v>637.49999999999682</v>
      </c>
      <c r="K71" s="4">
        <f>J71+(1+simulador!$C$7)*K70</f>
        <v>65813.886961011551</v>
      </c>
    </row>
    <row r="72" spans="1:11" x14ac:dyDescent="0.25">
      <c r="A72" s="4">
        <f>A71*(1+simulador!$C$7)+$A$4</f>
        <v>51191.179749256342</v>
      </c>
      <c r="D72" s="1">
        <v>69</v>
      </c>
      <c r="E72" s="2">
        <f>H71*simulador!$C$5</f>
        <v>716.66666666666333</v>
      </c>
      <c r="F72" s="2">
        <f t="shared" si="4"/>
        <v>416.66666666666669</v>
      </c>
      <c r="G72" s="2">
        <f t="shared" si="3"/>
        <v>1133.3333333333301</v>
      </c>
      <c r="H72" s="2">
        <f t="shared" si="5"/>
        <v>71249.999999999665</v>
      </c>
      <c r="J72" s="2">
        <f>G72-simulador!$C$9</f>
        <v>633.33333333333007</v>
      </c>
      <c r="K72" s="4">
        <f>J72+(1+simulador!$C$7)*K71</f>
        <v>66842.103616110951</v>
      </c>
    </row>
    <row r="73" spans="1:11" x14ac:dyDescent="0.25">
      <c r="A73" s="4">
        <f>A72*(1+simulador!$C$7)+$A$4</f>
        <v>52099.41296132149</v>
      </c>
      <c r="D73" s="1">
        <v>70</v>
      </c>
      <c r="E73" s="2">
        <f>H72*simulador!$C$5</f>
        <v>712.4999999999967</v>
      </c>
      <c r="F73" s="2">
        <f t="shared" si="4"/>
        <v>416.66666666666669</v>
      </c>
      <c r="G73" s="2">
        <f t="shared" si="3"/>
        <v>1129.1666666666633</v>
      </c>
      <c r="H73" s="2">
        <f t="shared" si="5"/>
        <v>70833.333333332994</v>
      </c>
      <c r="J73" s="2">
        <f>G73-simulador!$C$9</f>
        <v>629.16666666666333</v>
      </c>
      <c r="K73" s="4">
        <f>J73+(1+simulador!$C$7)*K72</f>
        <v>67872.322904474277</v>
      </c>
    </row>
    <row r="74" spans="1:11" x14ac:dyDescent="0.25">
      <c r="A74" s="4">
        <f>A73*(1+simulador!$C$7)+$A$4</f>
        <v>53013.095572659033</v>
      </c>
      <c r="D74" s="1">
        <v>71</v>
      </c>
      <c r="E74" s="2">
        <f>H73*simulador!$C$5</f>
        <v>708.33333333332996</v>
      </c>
      <c r="F74" s="2">
        <f t="shared" si="4"/>
        <v>416.66666666666669</v>
      </c>
      <c r="G74" s="2">
        <f t="shared" si="3"/>
        <v>1124.9999999999966</v>
      </c>
      <c r="H74" s="2">
        <f t="shared" si="5"/>
        <v>70416.666666666322</v>
      </c>
      <c r="J74" s="2">
        <f>G74-simulador!$C$9</f>
        <v>624.99999999999659</v>
      </c>
      <c r="K74" s="4">
        <f>J74+(1+simulador!$C$7)*K73</f>
        <v>68904.556841901125</v>
      </c>
    </row>
    <row r="75" spans="1:11" x14ac:dyDescent="0.25">
      <c r="A75" s="4">
        <f>A74*(1+simulador!$C$7)+$A$4</f>
        <v>53932.260279664595</v>
      </c>
      <c r="D75" s="1">
        <v>72</v>
      </c>
      <c r="E75" s="2">
        <f>H74*simulador!$C$5</f>
        <v>704.16666666666322</v>
      </c>
      <c r="F75" s="2">
        <f t="shared" si="4"/>
        <v>416.66666666666669</v>
      </c>
      <c r="G75" s="2">
        <f t="shared" si="3"/>
        <v>1120.8333333333298</v>
      </c>
      <c r="H75" s="2">
        <f t="shared" si="5"/>
        <v>69999.999999999651</v>
      </c>
      <c r="J75" s="2">
        <f>G75-simulador!$C$9</f>
        <v>620.83333333332985</v>
      </c>
      <c r="K75" s="4">
        <f>J75+(1+simulador!$C$7)*K74</f>
        <v>69938.817516285868</v>
      </c>
    </row>
    <row r="76" spans="1:11" x14ac:dyDescent="0.25">
      <c r="A76" s="4">
        <f>A75*(1+simulador!$C$7)+$A$4</f>
        <v>54856.939974912195</v>
      </c>
      <c r="D76" s="1">
        <v>73</v>
      </c>
      <c r="E76" s="2">
        <f>H75*simulador!$C$5</f>
        <v>699.99999999999648</v>
      </c>
      <c r="F76" s="2">
        <f t="shared" si="4"/>
        <v>416.66666666666669</v>
      </c>
      <c r="G76" s="2">
        <f t="shared" si="3"/>
        <v>1116.6666666666631</v>
      </c>
      <c r="H76" s="2">
        <f t="shared" si="5"/>
        <v>69583.333333332979</v>
      </c>
      <c r="J76" s="2">
        <f>G76-simulador!$C$9</f>
        <v>616.6666666666631</v>
      </c>
      <c r="K76" s="4">
        <f>J76+(1+simulador!$C$7)*K75</f>
        <v>70975.117088050247</v>
      </c>
    </row>
    <row r="77" spans="1:11" x14ac:dyDescent="0.25">
      <c r="A77" s="4">
        <f>A76*(1+simulador!$C$7)+$A$4</f>
        <v>55787.167748331281</v>
      </c>
      <c r="D77" s="1">
        <v>74</v>
      </c>
      <c r="E77" s="2">
        <f>H76*simulador!$C$5</f>
        <v>695.83333333332985</v>
      </c>
      <c r="F77" s="2">
        <f t="shared" si="4"/>
        <v>416.66666666666669</v>
      </c>
      <c r="G77" s="2">
        <f t="shared" si="3"/>
        <v>1112.4999999999966</v>
      </c>
      <c r="H77" s="2">
        <f t="shared" si="5"/>
        <v>69166.666666666308</v>
      </c>
      <c r="J77" s="2">
        <f>G77-simulador!$C$9</f>
        <v>612.49999999999659</v>
      </c>
      <c r="K77" s="4">
        <f>J77+(1+simulador!$C$7)*K76</f>
        <v>72013.46779057855</v>
      </c>
    </row>
    <row r="78" spans="1:11" x14ac:dyDescent="0.25">
      <c r="A78" s="4">
        <f>A77*(1+simulador!$C$7)+$A$4</f>
        <v>56722.976888390876</v>
      </c>
      <c r="D78" s="1">
        <v>75</v>
      </c>
      <c r="E78" s="2">
        <f>H77*simulador!$C$5</f>
        <v>691.6666666666631</v>
      </c>
      <c r="F78" s="2">
        <f t="shared" si="4"/>
        <v>416.66666666666669</v>
      </c>
      <c r="G78" s="2">
        <f t="shared" si="3"/>
        <v>1108.3333333333298</v>
      </c>
      <c r="H78" s="2">
        <f t="shared" si="5"/>
        <v>68749.999999999636</v>
      </c>
      <c r="J78" s="2">
        <f>G78-simulador!$C$9</f>
        <v>608.33333333332985</v>
      </c>
      <c r="K78" s="4">
        <f>J78+(1+simulador!$C$7)*K77</f>
        <v>73053.881930655349</v>
      </c>
    </row>
    <row r="79" spans="1:11" x14ac:dyDescent="0.25">
      <c r="A79" s="4">
        <f>A78*(1+simulador!$C$7)+$A$4</f>
        <v>57664.400883290829</v>
      </c>
      <c r="D79" s="1">
        <v>76</v>
      </c>
      <c r="E79" s="2">
        <f>H78*simulador!$C$5</f>
        <v>687.49999999999636</v>
      </c>
      <c r="F79" s="2">
        <f t="shared" si="4"/>
        <v>416.66666666666669</v>
      </c>
      <c r="G79" s="2">
        <f t="shared" si="3"/>
        <v>1104.1666666666631</v>
      </c>
      <c r="H79" s="2">
        <f t="shared" si="5"/>
        <v>68333.333333332965</v>
      </c>
      <c r="J79" s="2">
        <f>G79-simulador!$C$9</f>
        <v>604.1666666666631</v>
      </c>
      <c r="K79" s="4">
        <f>J79+(1+simulador!$C$7)*K78</f>
        <v>74096.371888905938</v>
      </c>
    </row>
    <row r="80" spans="1:11" x14ac:dyDescent="0.25">
      <c r="A80" s="4">
        <f>A79*(1+simulador!$C$7)+$A$4</f>
        <v>58611.473422160183</v>
      </c>
      <c r="D80" s="1">
        <v>77</v>
      </c>
      <c r="E80" s="2">
        <f>H79*simulador!$C$5</f>
        <v>683.33333333332962</v>
      </c>
      <c r="F80" s="2">
        <f t="shared" si="4"/>
        <v>416.66666666666669</v>
      </c>
      <c r="G80" s="2">
        <f t="shared" si="3"/>
        <v>1099.9999999999964</v>
      </c>
      <c r="H80" s="2">
        <f t="shared" si="5"/>
        <v>67916.666666666293</v>
      </c>
      <c r="J80" s="2">
        <f>G80-simulador!$C$9</f>
        <v>599.99999999999636</v>
      </c>
      <c r="K80" s="4">
        <f>J80+(1+simulador!$C$7)*K79</f>
        <v>75140.950120239373</v>
      </c>
    </row>
    <row r="81" spans="1:11" x14ac:dyDescent="0.25">
      <c r="A81" s="4">
        <f>A80*(1+simulador!$C$7)+$A$4</f>
        <v>59564.228396262755</v>
      </c>
      <c r="D81" s="1">
        <v>78</v>
      </c>
      <c r="E81" s="2">
        <f>H80*simulador!$C$5</f>
        <v>679.16666666666299</v>
      </c>
      <c r="F81" s="2">
        <f t="shared" si="4"/>
        <v>416.66666666666669</v>
      </c>
      <c r="G81" s="2">
        <f t="shared" si="3"/>
        <v>1095.8333333333296</v>
      </c>
      <c r="H81" s="2">
        <f t="shared" si="5"/>
        <v>67499.999999999622</v>
      </c>
      <c r="J81" s="2">
        <f>G81-simulador!$C$9</f>
        <v>595.83333333332962</v>
      </c>
      <c r="K81" s="4">
        <f>J81+(1+simulador!$C$7)*K80</f>
        <v>76187.629154294133</v>
      </c>
    </row>
    <row r="82" spans="1:11" x14ac:dyDescent="0.25">
      <c r="A82" s="4">
        <f>A81*(1+simulador!$C$7)+$A$4</f>
        <v>60522.69990020994</v>
      </c>
      <c r="D82" s="1">
        <v>79</v>
      </c>
      <c r="E82" s="2">
        <f>H81*simulador!$C$5</f>
        <v>674.99999999999625</v>
      </c>
      <c r="F82" s="2">
        <f t="shared" si="4"/>
        <v>416.66666666666669</v>
      </c>
      <c r="G82" s="2">
        <f t="shared" si="3"/>
        <v>1091.6666666666629</v>
      </c>
      <c r="H82" s="2">
        <f t="shared" si="5"/>
        <v>67083.33333333295</v>
      </c>
      <c r="J82" s="2">
        <f>G82-simulador!$C$9</f>
        <v>591.66666666666288</v>
      </c>
      <c r="K82" s="4">
        <f>J82+(1+simulador!$C$7)*K81</f>
        <v>77236.421595886553</v>
      </c>
    </row>
    <row r="83" spans="1:11" x14ac:dyDescent="0.25">
      <c r="A83" s="4">
        <f>A82*(1+simulador!$C$7)+$A$4</f>
        <v>61486.922233180812</v>
      </c>
      <c r="D83" s="1">
        <v>80</v>
      </c>
      <c r="E83" s="2">
        <f>H82*simulador!$C$5</f>
        <v>670.83333333332951</v>
      </c>
      <c r="F83" s="2">
        <f t="shared" si="4"/>
        <v>416.66666666666669</v>
      </c>
      <c r="G83" s="2">
        <f t="shared" si="3"/>
        <v>1087.4999999999961</v>
      </c>
      <c r="H83" s="2">
        <f t="shared" si="5"/>
        <v>66666.666666666279</v>
      </c>
      <c r="J83" s="2">
        <f>G83-simulador!$C$9</f>
        <v>587.49999999999613</v>
      </c>
      <c r="K83" s="4">
        <f>J83+(1+simulador!$C$7)*K82</f>
        <v>78287.34012546188</v>
      </c>
    </row>
    <row r="84" spans="1:11" x14ac:dyDescent="0.25">
      <c r="A84" s="4">
        <f>A83*(1+simulador!$C$7)+$A$4</f>
        <v>62456.929900149509</v>
      </c>
      <c r="D84" s="1">
        <v>81</v>
      </c>
      <c r="E84" s="2">
        <f>H83*simulador!$C$5</f>
        <v>666.66666666666276</v>
      </c>
      <c r="F84" s="2">
        <f t="shared" si="4"/>
        <v>416.66666666666669</v>
      </c>
      <c r="G84" s="2">
        <f t="shared" si="3"/>
        <v>1083.3333333333294</v>
      </c>
      <c r="H84" s="2">
        <f t="shared" si="5"/>
        <v>66249.999999999607</v>
      </c>
      <c r="J84" s="2">
        <f>G84-simulador!$C$9</f>
        <v>583.33333333332939</v>
      </c>
      <c r="K84" s="4">
        <f>J84+(1+simulador!$C$7)*K83</f>
        <v>79340.39749954798</v>
      </c>
    </row>
    <row r="85" spans="1:11" x14ac:dyDescent="0.25">
      <c r="A85" s="4">
        <f>A84*(1+simulador!$C$7)+$A$4</f>
        <v>63432.757613120019</v>
      </c>
      <c r="D85" s="1">
        <v>82</v>
      </c>
      <c r="E85" s="2">
        <f>H84*simulador!$C$5</f>
        <v>662.49999999999613</v>
      </c>
      <c r="F85" s="2">
        <f t="shared" si="4"/>
        <v>416.66666666666669</v>
      </c>
      <c r="G85" s="2">
        <f t="shared" si="3"/>
        <v>1079.1666666666629</v>
      </c>
      <c r="H85" s="2">
        <f t="shared" si="5"/>
        <v>65833.333333332936</v>
      </c>
      <c r="J85" s="2">
        <f>G85-simulador!$C$9</f>
        <v>579.16666666666288</v>
      </c>
      <c r="K85" s="4">
        <f>J85+(1+simulador!$C$7)*K84</f>
        <v>80395.606551211924</v>
      </c>
    </row>
    <row r="86" spans="1:11" x14ac:dyDescent="0.25">
      <c r="A86" s="4">
        <f>A85*(1+simulador!$C$7)+$A$4</f>
        <v>64414.440292368352</v>
      </c>
      <c r="D86" s="1">
        <v>83</v>
      </c>
      <c r="E86" s="2">
        <f>H85*simulador!$C$5</f>
        <v>658.33333333332939</v>
      </c>
      <c r="F86" s="2">
        <f t="shared" si="4"/>
        <v>416.66666666666669</v>
      </c>
      <c r="G86" s="2">
        <f t="shared" si="3"/>
        <v>1074.9999999999961</v>
      </c>
      <c r="H86" s="2">
        <f t="shared" si="5"/>
        <v>65416.666666666271</v>
      </c>
      <c r="J86" s="2">
        <f>G86-simulador!$C$9</f>
        <v>574.99999999999613</v>
      </c>
      <c r="K86" s="4">
        <f>J86+(1+simulador!$C$7)*K85</f>
        <v>81452.9801905192</v>
      </c>
    </row>
    <row r="87" spans="1:11" x14ac:dyDescent="0.25">
      <c r="A87" s="4">
        <f>A86*(1+simulador!$C$7)+$A$4</f>
        <v>65402.013067692169</v>
      </c>
      <c r="D87" s="1">
        <v>84</v>
      </c>
      <c r="E87" s="2">
        <f>H86*simulador!$C$5</f>
        <v>654.16666666666276</v>
      </c>
      <c r="F87" s="2">
        <f t="shared" si="4"/>
        <v>416.66666666666669</v>
      </c>
      <c r="G87" s="2">
        <f t="shared" si="3"/>
        <v>1070.8333333333294</v>
      </c>
      <c r="H87" s="2">
        <f t="shared" si="5"/>
        <v>64999.999999999607</v>
      </c>
      <c r="J87" s="2">
        <f>G87-simulador!$C$9</f>
        <v>570.83333333332939</v>
      </c>
      <c r="K87" s="4">
        <f>J87+(1+simulador!$C$7)*K86</f>
        <v>82512.531404995651</v>
      </c>
    </row>
    <row r="88" spans="1:11" x14ac:dyDescent="0.25">
      <c r="A88" s="4">
        <f>A87*(1+simulador!$C$7)+$A$4</f>
        <v>66395.511279667931</v>
      </c>
      <c r="D88" s="1">
        <v>85</v>
      </c>
      <c r="E88" s="2">
        <f>H87*simulador!$C$5</f>
        <v>649.99999999999613</v>
      </c>
      <c r="F88" s="2">
        <f t="shared" si="4"/>
        <v>416.66666666666669</v>
      </c>
      <c r="G88" s="2">
        <f t="shared" si="3"/>
        <v>1066.6666666666629</v>
      </c>
      <c r="H88" s="2">
        <f t="shared" si="5"/>
        <v>64583.333333332943</v>
      </c>
      <c r="J88" s="2">
        <f>G88-simulador!$C$9</f>
        <v>566.66666666666288</v>
      </c>
      <c r="K88" s="4">
        <f>J88+(1+simulador!$C$7)*K87</f>
        <v>83574.273260092275</v>
      </c>
    </row>
    <row r="89" spans="1:11" x14ac:dyDescent="0.25">
      <c r="A89" s="4">
        <f>A88*(1+simulador!$C$7)+$A$4</f>
        <v>67394.970480915552</v>
      </c>
      <c r="D89" s="1">
        <v>86</v>
      </c>
      <c r="E89" s="2">
        <f>H88*simulador!$C$5</f>
        <v>645.83333333332939</v>
      </c>
      <c r="F89" s="2">
        <f t="shared" si="4"/>
        <v>416.66666666666669</v>
      </c>
      <c r="G89" s="2">
        <f t="shared" si="3"/>
        <v>1062.4999999999961</v>
      </c>
      <c r="H89" s="2">
        <f t="shared" si="5"/>
        <v>64166.666666666279</v>
      </c>
      <c r="J89" s="2">
        <f>G89-simulador!$C$9</f>
        <v>562.49999999999613</v>
      </c>
      <c r="K89" s="4">
        <f>J89+(1+simulador!$C$7)*K88</f>
        <v>84638.218899652828</v>
      </c>
    </row>
    <row r="90" spans="1:11" x14ac:dyDescent="0.25">
      <c r="A90" s="4">
        <f>A89*(1+simulador!$C$7)+$A$4</f>
        <v>68400.426437370654</v>
      </c>
      <c r="D90" s="1">
        <v>87</v>
      </c>
      <c r="E90" s="2">
        <f>H89*simulador!$C$5</f>
        <v>641.66666666666276</v>
      </c>
      <c r="F90" s="2">
        <f t="shared" si="4"/>
        <v>416.66666666666669</v>
      </c>
      <c r="G90" s="2">
        <f t="shared" si="3"/>
        <v>1058.3333333333294</v>
      </c>
      <c r="H90" s="2">
        <f t="shared" si="5"/>
        <v>63749.999999999614</v>
      </c>
      <c r="J90" s="2">
        <f>G90-simulador!$C$9</f>
        <v>558.33333333332939</v>
      </c>
      <c r="K90" s="4">
        <f>J90+(1+simulador!$C$7)*K89</f>
        <v>85704.381546384073</v>
      </c>
    </row>
    <row r="91" spans="1:11" x14ac:dyDescent="0.25">
      <c r="A91" s="4">
        <f>A90*(1+simulador!$C$7)+$A$4</f>
        <v>69411.915129564484</v>
      </c>
      <c r="D91" s="1">
        <v>88</v>
      </c>
      <c r="E91" s="2">
        <f>H90*simulador!$C$5</f>
        <v>637.49999999999613</v>
      </c>
      <c r="F91" s="2">
        <f t="shared" si="4"/>
        <v>416.66666666666669</v>
      </c>
      <c r="G91" s="2">
        <f t="shared" si="3"/>
        <v>1054.1666666666629</v>
      </c>
      <c r="H91" s="2">
        <f t="shared" si="5"/>
        <v>63333.33333333295</v>
      </c>
      <c r="J91" s="2">
        <f>G91-simulador!$C$9</f>
        <v>554.16666666666288</v>
      </c>
      <c r="K91" s="4">
        <f>J91+(1+simulador!$C$7)*K90</f>
        <v>86772.774502329034</v>
      </c>
    </row>
    <row r="92" spans="1:11" x14ac:dyDescent="0.25">
      <c r="A92" s="4">
        <f>A91*(1+simulador!$C$7)+$A$4</f>
        <v>70429.472753911483</v>
      </c>
      <c r="D92" s="1">
        <v>89</v>
      </c>
      <c r="E92" s="2">
        <f>H91*simulador!$C$5</f>
        <v>633.33333333332951</v>
      </c>
      <c r="F92" s="2">
        <f t="shared" si="4"/>
        <v>416.66666666666669</v>
      </c>
      <c r="G92" s="2">
        <f t="shared" si="3"/>
        <v>1049.9999999999961</v>
      </c>
      <c r="H92" s="2">
        <f t="shared" si="5"/>
        <v>62916.666666666286</v>
      </c>
      <c r="J92" s="2">
        <f>G92-simulador!$C$9</f>
        <v>549.99999999999613</v>
      </c>
      <c r="K92" s="4">
        <f>J92+(1+simulador!$C$7)*K91</f>
        <v>87843.41114934301</v>
      </c>
    </row>
    <row r="93" spans="1:11" x14ac:dyDescent="0.25">
      <c r="A93" s="4">
        <f>A92*(1+simulador!$C$7)+$A$4</f>
        <v>71453.135724004562</v>
      </c>
      <c r="D93" s="1">
        <v>90</v>
      </c>
      <c r="E93" s="2">
        <f>H92*simulador!$C$5</f>
        <v>629.16666666666288</v>
      </c>
      <c r="F93" s="2">
        <f t="shared" si="4"/>
        <v>416.66666666666669</v>
      </c>
      <c r="G93" s="2">
        <f t="shared" si="3"/>
        <v>1045.8333333333296</v>
      </c>
      <c r="H93" s="2">
        <f t="shared" si="5"/>
        <v>62499.999999999622</v>
      </c>
      <c r="J93" s="2">
        <f>G93-simulador!$C$9</f>
        <v>545.83333333332962</v>
      </c>
      <c r="K93" s="4">
        <f>J93+(1+simulador!$C$7)*K92</f>
        <v>88916.304949572397</v>
      </c>
    </row>
    <row r="94" spans="1:11" x14ac:dyDescent="0.25">
      <c r="A94" s="4">
        <f>A93*(1+simulador!$C$7)+$A$4</f>
        <v>72482.940671918201</v>
      </c>
      <c r="D94" s="1">
        <v>91</v>
      </c>
      <c r="E94" s="2">
        <f>H93*simulador!$C$5</f>
        <v>624.99999999999625</v>
      </c>
      <c r="F94" s="2">
        <f t="shared" si="4"/>
        <v>416.66666666666669</v>
      </c>
      <c r="G94" s="2">
        <f t="shared" si="3"/>
        <v>1041.6666666666629</v>
      </c>
      <c r="H94" s="2">
        <f t="shared" si="5"/>
        <v>62083.333333332957</v>
      </c>
      <c r="J94" s="2">
        <f>G94-simulador!$C$9</f>
        <v>541.66666666666288</v>
      </c>
      <c r="K94" s="4">
        <f>J94+(1+simulador!$C$7)*K93</f>
        <v>89991.469445936484</v>
      </c>
    </row>
    <row r="95" spans="1:11" x14ac:dyDescent="0.25">
      <c r="A95" s="4">
        <f>A94*(1+simulador!$C$7)+$A$4</f>
        <v>73518.924449519327</v>
      </c>
      <c r="D95" s="1">
        <v>92</v>
      </c>
      <c r="E95" s="2">
        <f>H94*simulador!$C$5</f>
        <v>620.83333333332962</v>
      </c>
      <c r="F95" s="2">
        <f t="shared" si="4"/>
        <v>416.66666666666669</v>
      </c>
      <c r="G95" s="2">
        <f t="shared" si="3"/>
        <v>1037.4999999999964</v>
      </c>
      <c r="H95" s="2">
        <f t="shared" si="5"/>
        <v>61666.666666666293</v>
      </c>
      <c r="J95" s="2">
        <f>G95-simulador!$C$9</f>
        <v>537.49999999999636</v>
      </c>
      <c r="K95" s="4">
        <f>J95+(1+simulador!$C$7)*K94</f>
        <v>91068.918262612104</v>
      </c>
    </row>
    <row r="96" spans="1:11" x14ac:dyDescent="0.25">
      <c r="A96" s="4">
        <f>A95*(1+simulador!$C$7)+$A$4</f>
        <v>74561.124129786054</v>
      </c>
      <c r="D96" s="1">
        <v>93</v>
      </c>
      <c r="E96" s="2">
        <f>H95*simulador!$C$5</f>
        <v>616.66666666666299</v>
      </c>
      <c r="F96" s="2">
        <f t="shared" si="4"/>
        <v>416.66666666666669</v>
      </c>
      <c r="G96" s="2">
        <f t="shared" si="3"/>
        <v>1033.3333333333296</v>
      </c>
      <c r="H96" s="2">
        <f t="shared" si="5"/>
        <v>61249.999999999629</v>
      </c>
      <c r="J96" s="2">
        <f>G96-simulador!$C$9</f>
        <v>533.33333333332962</v>
      </c>
      <c r="K96" s="4">
        <f>J96+(1+simulador!$C$7)*K95</f>
        <v>92148.665105521111</v>
      </c>
    </row>
    <row r="97" spans="1:11" x14ac:dyDescent="0.25">
      <c r="A97" s="4">
        <f>A96*(1+simulador!$C$7)+$A$4</f>
        <v>75609.57700813438</v>
      </c>
      <c r="D97" s="1">
        <v>94</v>
      </c>
      <c r="E97" s="2">
        <f>H96*simulador!$C$5</f>
        <v>612.49999999999625</v>
      </c>
      <c r="F97" s="2">
        <f t="shared" si="4"/>
        <v>416.66666666666669</v>
      </c>
      <c r="G97" s="2">
        <f t="shared" si="3"/>
        <v>1029.1666666666629</v>
      </c>
      <c r="H97" s="2">
        <f t="shared" si="5"/>
        <v>60833.333333332965</v>
      </c>
      <c r="J97" s="2">
        <f>G97-simulador!$C$9</f>
        <v>529.16666666666288</v>
      </c>
      <c r="K97" s="4">
        <f>J97+(1+simulador!$C$7)*K96</f>
        <v>93230.723762820897</v>
      </c>
    </row>
    <row r="98" spans="1:11" x14ac:dyDescent="0.25">
      <c r="A98" s="4">
        <f>A97*(1+simulador!$C$7)+$A$4</f>
        <v>76664.3206037528</v>
      </c>
      <c r="D98" s="1">
        <v>95</v>
      </c>
      <c r="E98" s="2">
        <f>H97*simulador!$C$5</f>
        <v>608.33333333332962</v>
      </c>
      <c r="F98" s="2">
        <f t="shared" si="4"/>
        <v>416.66666666666669</v>
      </c>
      <c r="G98" s="2">
        <f t="shared" si="3"/>
        <v>1024.9999999999964</v>
      </c>
      <c r="H98" s="2">
        <f t="shared" si="5"/>
        <v>60416.6666666663</v>
      </c>
      <c r="J98" s="2">
        <f>G98-simulador!$C$9</f>
        <v>524.99999999999636</v>
      </c>
      <c r="K98" s="4">
        <f>J98+(1+simulador!$C$7)*K97</f>
        <v>94315.108105397827</v>
      </c>
    </row>
    <row r="99" spans="1:11" x14ac:dyDescent="0.25">
      <c r="A99" s="4">
        <f>A98*(1+simulador!$C$7)+$A$4</f>
        <v>77725.392660944926</v>
      </c>
      <c r="D99" s="1">
        <v>96</v>
      </c>
      <c r="E99" s="2">
        <f>H98*simulador!$C$5</f>
        <v>604.16666666666299</v>
      </c>
      <c r="F99" s="2">
        <f t="shared" si="4"/>
        <v>416.66666666666669</v>
      </c>
      <c r="G99" s="2">
        <f t="shared" si="3"/>
        <v>1020.8333333333296</v>
      </c>
      <c r="H99" s="2">
        <f t="shared" si="5"/>
        <v>59999.999999999636</v>
      </c>
      <c r="J99" s="2">
        <f>G99-simulador!$C$9</f>
        <v>520.83333333332962</v>
      </c>
      <c r="K99" s="4">
        <f>J99+(1+simulador!$C$7)*K98</f>
        <v>95401.832087363538</v>
      </c>
    </row>
    <row r="100" spans="1:11" x14ac:dyDescent="0.25">
      <c r="A100" s="4">
        <f>A99*(1+simulador!$C$7)+$A$4</f>
        <v>78792.831150480211</v>
      </c>
      <c r="D100" s="1">
        <v>97</v>
      </c>
      <c r="E100" s="2">
        <f>H99*simulador!$C$5</f>
        <v>599.99999999999636</v>
      </c>
      <c r="F100" s="2">
        <f t="shared" si="4"/>
        <v>416.66666666666669</v>
      </c>
      <c r="G100" s="2">
        <f t="shared" si="3"/>
        <v>1016.6666666666631</v>
      </c>
      <c r="H100" s="2">
        <f t="shared" si="5"/>
        <v>59583.333333332972</v>
      </c>
      <c r="J100" s="2">
        <f>G100-simulador!$C$9</f>
        <v>516.6666666666631</v>
      </c>
      <c r="K100" s="4">
        <f>J100+(1+simulador!$C$7)*K99</f>
        <v>96490.909746554375</v>
      </c>
    </row>
    <row r="101" spans="1:11" x14ac:dyDescent="0.25">
      <c r="A101" s="4">
        <f>A100*(1+simulador!$C$7)+$A$4</f>
        <v>79866.674270952702</v>
      </c>
      <c r="D101" s="1">
        <v>98</v>
      </c>
      <c r="E101" s="2">
        <f>H100*simulador!$C$5</f>
        <v>595.83333333332973</v>
      </c>
      <c r="F101" s="2">
        <f t="shared" si="4"/>
        <v>416.66666666666669</v>
      </c>
      <c r="G101" s="2">
        <f t="shared" si="3"/>
        <v>1012.4999999999964</v>
      </c>
      <c r="H101" s="2">
        <f t="shared" si="5"/>
        <v>59166.666666666308</v>
      </c>
      <c r="J101" s="2">
        <f>G101-simulador!$C$9</f>
        <v>512.49999999999636</v>
      </c>
      <c r="K101" s="4">
        <f>J101+(1+simulador!$C$7)*K100</f>
        <v>97582.355205033702</v>
      </c>
    </row>
    <row r="102" spans="1:11" x14ac:dyDescent="0.25">
      <c r="A102" s="4">
        <f>A101*(1+simulador!$C$7)+$A$4</f>
        <v>80946.960450148035</v>
      </c>
      <c r="D102" s="1">
        <v>99</v>
      </c>
      <c r="E102" s="2">
        <f>H101*simulador!$C$5</f>
        <v>591.6666666666631</v>
      </c>
      <c r="F102" s="2">
        <f t="shared" si="4"/>
        <v>416.66666666666669</v>
      </c>
      <c r="G102" s="2">
        <f t="shared" si="3"/>
        <v>1008.3333333333298</v>
      </c>
      <c r="H102" s="2">
        <f t="shared" si="5"/>
        <v>58749.999999999643</v>
      </c>
      <c r="J102" s="2">
        <f>G102-simulador!$C$9</f>
        <v>508.33333333332985</v>
      </c>
      <c r="K102" s="4">
        <f>J102+(1+simulador!$C$7)*K101</f>
        <v>98676.182669597227</v>
      </c>
    </row>
    <row r="103" spans="1:11" x14ac:dyDescent="0.25">
      <c r="A103" s="4">
        <f>A102*(1+simulador!$C$7)+$A$4</f>
        <v>82033.728346418531</v>
      </c>
      <c r="D103" s="1">
        <v>100</v>
      </c>
      <c r="E103" s="2">
        <f>H102*simulador!$C$5</f>
        <v>587.49999999999648</v>
      </c>
      <c r="F103" s="2">
        <f t="shared" si="4"/>
        <v>416.66666666666669</v>
      </c>
      <c r="G103" s="2">
        <f t="shared" si="3"/>
        <v>1004.1666666666631</v>
      </c>
      <c r="H103" s="2">
        <f t="shared" si="5"/>
        <v>58333.333333332979</v>
      </c>
      <c r="J103" s="2">
        <f>G103-simulador!$C$9</f>
        <v>504.1666666666631</v>
      </c>
      <c r="K103" s="4">
        <f>J103+(1+simulador!$C$7)*K102</f>
        <v>99772.406432281467</v>
      </c>
    </row>
    <row r="104" spans="1:11" x14ac:dyDescent="0.25">
      <c r="A104" s="4">
        <f>A103*(1+simulador!$C$7)+$A$4</f>
        <v>83127.016850066648</v>
      </c>
      <c r="D104" s="1">
        <v>101</v>
      </c>
      <c r="E104" s="2">
        <f>H103*simulador!$C$5</f>
        <v>583.33333333332985</v>
      </c>
      <c r="F104" s="2">
        <f t="shared" si="4"/>
        <v>416.66666666666669</v>
      </c>
      <c r="G104" s="2">
        <f t="shared" si="3"/>
        <v>999.99999999999659</v>
      </c>
      <c r="H104" s="2">
        <f t="shared" si="5"/>
        <v>57916.666666666315</v>
      </c>
      <c r="J104" s="2">
        <f>G104-simulador!$C$9</f>
        <v>499.99999999999659</v>
      </c>
      <c r="K104" s="4">
        <f>J104+(1+simulador!$C$7)*K103</f>
        <v>100871.04087087515</v>
      </c>
    </row>
    <row r="105" spans="1:11" x14ac:dyDescent="0.25">
      <c r="A105" s="4">
        <f>A104*(1+simulador!$C$7)+$A$4</f>
        <v>84226.865084736652</v>
      </c>
      <c r="D105" s="1">
        <v>102</v>
      </c>
      <c r="E105" s="2">
        <f>H104*simulador!$C$5</f>
        <v>579.16666666666322</v>
      </c>
      <c r="F105" s="2">
        <f t="shared" si="4"/>
        <v>416.66666666666669</v>
      </c>
      <c r="G105" s="2">
        <f t="shared" si="3"/>
        <v>995.83333333332985</v>
      </c>
      <c r="H105" s="2">
        <f t="shared" si="5"/>
        <v>57499.999999999651</v>
      </c>
      <c r="J105" s="2">
        <f>G105-simulador!$C$9</f>
        <v>495.83333333332985</v>
      </c>
      <c r="K105" s="4">
        <f>J105+(1+simulador!$C$7)*K104</f>
        <v>101972.10044943372</v>
      </c>
    </row>
    <row r="106" spans="1:11" x14ac:dyDescent="0.25">
      <c r="A106" s="4">
        <f>A105*(1+simulador!$C$7)+$A$4</f>
        <v>85333.312408814687</v>
      </c>
      <c r="D106" s="1">
        <v>103</v>
      </c>
      <c r="E106" s="2">
        <f>H105*simulador!$C$5</f>
        <v>574.99999999999648</v>
      </c>
      <c r="F106" s="2">
        <f t="shared" si="4"/>
        <v>416.66666666666669</v>
      </c>
      <c r="G106" s="2">
        <f t="shared" si="3"/>
        <v>991.6666666666631</v>
      </c>
      <c r="H106" s="2">
        <f t="shared" si="5"/>
        <v>57083.333333332987</v>
      </c>
      <c r="J106" s="2">
        <f>G106-simulador!$C$9</f>
        <v>491.6666666666631</v>
      </c>
      <c r="K106" s="4">
        <f>J106+(1+simulador!$C$7)*K105</f>
        <v>103075.59971879699</v>
      </c>
    </row>
    <row r="107" spans="1:11" x14ac:dyDescent="0.25">
      <c r="A107" s="4">
        <f>A106*(1+simulador!$C$7)+$A$4</f>
        <v>86446.398416837183</v>
      </c>
      <c r="D107" s="1">
        <v>104</v>
      </c>
      <c r="E107" s="2">
        <f>H106*simulador!$C$5</f>
        <v>570.83333333332985</v>
      </c>
      <c r="F107" s="2">
        <f t="shared" si="4"/>
        <v>416.66666666666669</v>
      </c>
      <c r="G107" s="2">
        <f t="shared" si="3"/>
        <v>987.49999999999659</v>
      </c>
      <c r="H107" s="2">
        <f t="shared" si="5"/>
        <v>56666.666666666322</v>
      </c>
      <c r="J107" s="2">
        <f>G107-simulador!$C$9</f>
        <v>487.49999999999659</v>
      </c>
      <c r="K107" s="4">
        <f>J107+(1+simulador!$C$7)*K106</f>
        <v>104181.55331710978</v>
      </c>
    </row>
    <row r="108" spans="1:11" x14ac:dyDescent="0.25">
      <c r="A108" s="4">
        <f>A107*(1+simulador!$C$7)+$A$4</f>
        <v>87566.162940907816</v>
      </c>
      <c r="D108" s="1">
        <v>105</v>
      </c>
      <c r="E108" s="2">
        <f>H107*simulador!$C$5</f>
        <v>566.66666666666322</v>
      </c>
      <c r="F108" s="2">
        <f t="shared" si="4"/>
        <v>416.66666666666669</v>
      </c>
      <c r="G108" s="2">
        <f t="shared" si="3"/>
        <v>983.33333333332985</v>
      </c>
      <c r="H108" s="2">
        <f t="shared" si="5"/>
        <v>56249.999999999658</v>
      </c>
      <c r="J108" s="2">
        <f>G108-simulador!$C$9</f>
        <v>483.33333333332985</v>
      </c>
      <c r="K108" s="4">
        <f>J108+(1+simulador!$C$7)*K107</f>
        <v>105289.97597034577</v>
      </c>
    </row>
    <row r="109" spans="1:11" x14ac:dyDescent="0.25">
      <c r="A109" s="4">
        <f>A108*(1+simulador!$C$7)+$A$4</f>
        <v>88692.646052122873</v>
      </c>
      <c r="D109" s="1">
        <v>106</v>
      </c>
      <c r="E109" s="2">
        <f>H108*simulador!$C$5</f>
        <v>562.49999999999659</v>
      </c>
      <c r="F109" s="2">
        <f t="shared" si="4"/>
        <v>416.66666666666669</v>
      </c>
      <c r="G109" s="2">
        <f t="shared" si="3"/>
        <v>979.16666666666333</v>
      </c>
      <c r="H109" s="2">
        <f t="shared" si="5"/>
        <v>55833.333333332994</v>
      </c>
      <c r="J109" s="2">
        <f>G109-simulador!$C$9</f>
        <v>479.16666666666333</v>
      </c>
      <c r="K109" s="4">
        <f>J109+(1+simulador!$C$7)*K108</f>
        <v>106400.8824928345</v>
      </c>
    </row>
    <row r="110" spans="1:11" x14ac:dyDescent="0.25">
      <c r="A110" s="4">
        <f>A109*(1+simulador!$C$7)+$A$4</f>
        <v>89825.888062005222</v>
      </c>
      <c r="D110" s="1">
        <v>107</v>
      </c>
      <c r="E110" s="2">
        <f>H109*simulador!$C$5</f>
        <v>558.33333333332996</v>
      </c>
      <c r="F110" s="2">
        <f t="shared" si="4"/>
        <v>416.66666666666669</v>
      </c>
      <c r="G110" s="2">
        <f t="shared" si="3"/>
        <v>974.99999999999659</v>
      </c>
      <c r="H110" s="2">
        <f t="shared" si="5"/>
        <v>55416.66666666633</v>
      </c>
      <c r="J110" s="2">
        <f>G110-simulador!$C$9</f>
        <v>474.99999999999659</v>
      </c>
      <c r="K110" s="4">
        <f>J110+(1+simulador!$C$7)*K109</f>
        <v>107514.2877877915</v>
      </c>
    </row>
    <row r="111" spans="1:11" x14ac:dyDescent="0.25">
      <c r="A111" s="4">
        <f>A110*(1+simulador!$C$7)+$A$4</f>
        <v>90965.929523946863</v>
      </c>
      <c r="D111" s="1">
        <v>108</v>
      </c>
      <c r="E111" s="2">
        <f>H110*simulador!$C$5</f>
        <v>554.16666666666333</v>
      </c>
      <c r="F111" s="2">
        <f t="shared" si="4"/>
        <v>416.66666666666669</v>
      </c>
      <c r="G111" s="2">
        <f t="shared" si="3"/>
        <v>970.83333333333007</v>
      </c>
      <c r="H111" s="2">
        <f t="shared" si="5"/>
        <v>54999.999999999665</v>
      </c>
      <c r="J111" s="2">
        <f>G111-simulador!$C$9</f>
        <v>470.83333333333007</v>
      </c>
      <c r="K111" s="4">
        <f>J111+(1+simulador!$C$7)*K110</f>
        <v>108630.20684785159</v>
      </c>
    </row>
    <row r="112" spans="1:11" x14ac:dyDescent="0.25">
      <c r="A112" s="4">
        <f>A111*(1+simulador!$C$7)+$A$4</f>
        <v>92112.811234660156</v>
      </c>
      <c r="D112" s="1">
        <v>109</v>
      </c>
      <c r="E112" s="2">
        <f>H111*simulador!$C$5</f>
        <v>549.9999999999967</v>
      </c>
      <c r="F112" s="2">
        <f t="shared" si="4"/>
        <v>416.66666666666669</v>
      </c>
      <c r="G112" s="2">
        <f t="shared" si="3"/>
        <v>966.66666666666333</v>
      </c>
      <c r="H112" s="2">
        <f t="shared" si="5"/>
        <v>54583.333333333001</v>
      </c>
      <c r="J112" s="2">
        <f>G112-simulador!$C$9</f>
        <v>466.66666666666333</v>
      </c>
      <c r="K112" s="4">
        <f>J112+(1+simulador!$C$7)*K111</f>
        <v>109748.65475560536</v>
      </c>
    </row>
    <row r="113" spans="1:11" x14ac:dyDescent="0.25">
      <c r="A113" s="4">
        <f>A112*(1+simulador!$C$7)+$A$4</f>
        <v>93266.57423563773</v>
      </c>
      <c r="D113" s="1">
        <v>110</v>
      </c>
      <c r="E113" s="2">
        <f>H112*simulador!$C$5</f>
        <v>545.83333333333007</v>
      </c>
      <c r="F113" s="2">
        <f t="shared" si="4"/>
        <v>416.66666666666669</v>
      </c>
      <c r="G113" s="2">
        <f t="shared" si="3"/>
        <v>962.49999999999682</v>
      </c>
      <c r="H113" s="2">
        <f t="shared" si="5"/>
        <v>54166.666666666337</v>
      </c>
      <c r="J113" s="2">
        <f>G113-simulador!$C$9</f>
        <v>462.49999999999682</v>
      </c>
      <c r="K113" s="4">
        <f>J113+(1+simulador!$C$7)*K112</f>
        <v>110869.64668413899</v>
      </c>
    </row>
    <row r="114" spans="1:11" x14ac:dyDescent="0.25">
      <c r="A114" s="4">
        <f>A113*(1+simulador!$C$7)+$A$4</f>
        <v>94427.259814621168</v>
      </c>
      <c r="D114" s="1">
        <v>111</v>
      </c>
      <c r="E114" s="2">
        <f>H113*simulador!$C$5</f>
        <v>541.66666666666333</v>
      </c>
      <c r="F114" s="2">
        <f t="shared" si="4"/>
        <v>416.66666666666669</v>
      </c>
      <c r="G114" s="2">
        <f t="shared" si="3"/>
        <v>958.33333333333007</v>
      </c>
      <c r="H114" s="2">
        <f t="shared" si="5"/>
        <v>53749.999999999673</v>
      </c>
      <c r="J114" s="2">
        <f>G114-simulador!$C$9</f>
        <v>458.33333333333007</v>
      </c>
      <c r="K114" s="4">
        <f>J114+(1+simulador!$C$7)*K113</f>
        <v>111993.19789757715</v>
      </c>
    </row>
    <row r="115" spans="1:11" x14ac:dyDescent="0.25">
      <c r="A115" s="4">
        <f>A114*(1+simulador!$C$7)+$A$4</f>
        <v>95594.909507078512</v>
      </c>
      <c r="D115" s="1">
        <v>112</v>
      </c>
      <c r="E115" s="2">
        <f>H114*simulador!$C$5</f>
        <v>537.4999999999967</v>
      </c>
      <c r="F115" s="2">
        <f t="shared" si="4"/>
        <v>416.66666666666669</v>
      </c>
      <c r="G115" s="2">
        <f t="shared" si="3"/>
        <v>954.16666666666333</v>
      </c>
      <c r="H115" s="2">
        <f t="shared" si="5"/>
        <v>53333.333333333008</v>
      </c>
      <c r="J115" s="2">
        <f>G115-simulador!$C$9</f>
        <v>454.16666666666333</v>
      </c>
      <c r="K115" s="4">
        <f>J115+(1+simulador!$C$7)*K114</f>
        <v>113119.32375162927</v>
      </c>
    </row>
    <row r="116" spans="1:11" x14ac:dyDescent="0.25">
      <c r="A116" s="4">
        <f>A115*(1+simulador!$C$7)+$A$4</f>
        <v>96769.565097690589</v>
      </c>
      <c r="D116" s="1">
        <v>113</v>
      </c>
      <c r="E116" s="2">
        <f>H115*simulador!$C$5</f>
        <v>533.33333333333007</v>
      </c>
      <c r="F116" s="2">
        <f t="shared" si="4"/>
        <v>416.66666666666669</v>
      </c>
      <c r="G116" s="2">
        <f t="shared" si="3"/>
        <v>949.99999999999682</v>
      </c>
      <c r="H116" s="2">
        <f t="shared" si="5"/>
        <v>52916.666666666344</v>
      </c>
      <c r="J116" s="2">
        <f>G116-simulador!$C$9</f>
        <v>449.99999999999682</v>
      </c>
      <c r="K116" s="4">
        <f>J116+(1+simulador!$C$7)*K115</f>
        <v>114248.03969413905</v>
      </c>
    </row>
    <row r="117" spans="1:11" x14ac:dyDescent="0.25">
      <c r="A117" s="4">
        <f>A116*(1+simulador!$C$7)+$A$4</f>
        <v>97951.26862184635</v>
      </c>
      <c r="D117" s="1">
        <v>114</v>
      </c>
      <c r="E117" s="2">
        <f>H116*simulador!$C$5</f>
        <v>529.16666666666345</v>
      </c>
      <c r="F117" s="2">
        <f t="shared" si="4"/>
        <v>416.66666666666669</v>
      </c>
      <c r="G117" s="2">
        <f t="shared" si="3"/>
        <v>945.83333333333007</v>
      </c>
      <c r="H117" s="2">
        <f t="shared" si="5"/>
        <v>52499.99999999968</v>
      </c>
      <c r="J117" s="2">
        <f>G117-simulador!$C$9</f>
        <v>445.83333333333007</v>
      </c>
      <c r="K117" s="4">
        <f>J117+(1+simulador!$C$7)*K116</f>
        <v>115379.36126563721</v>
      </c>
    </row>
    <row r="118" spans="1:11" x14ac:dyDescent="0.25">
      <c r="A118" s="4">
        <f>A117*(1+simulador!$C$7)+$A$4</f>
        <v>99140.062367147038</v>
      </c>
      <c r="D118" s="1">
        <v>115</v>
      </c>
      <c r="E118" s="2">
        <f>H117*simulador!$C$5</f>
        <v>524.99999999999682</v>
      </c>
      <c r="F118" s="2">
        <f t="shared" si="4"/>
        <v>416.66666666666669</v>
      </c>
      <c r="G118" s="2">
        <f t="shared" si="3"/>
        <v>941.66666666666356</v>
      </c>
      <c r="H118" s="2">
        <f t="shared" si="5"/>
        <v>52083.333333333016</v>
      </c>
      <c r="J118" s="2">
        <f>G118-simulador!$C$9</f>
        <v>441.66666666666356</v>
      </c>
      <c r="K118" s="4">
        <f>J118+(1+simulador!$C$7)*K117</f>
        <v>116513.30409989769</v>
      </c>
    </row>
    <row r="119" spans="1:11" x14ac:dyDescent="0.25">
      <c r="A119" s="4">
        <f>A118*(1+simulador!$C$7)+$A$4</f>
        <v>100335.98887491954</v>
      </c>
      <c r="D119" s="1">
        <v>116</v>
      </c>
      <c r="E119" s="2">
        <f>H118*simulador!$C$5</f>
        <v>520.83333333333019</v>
      </c>
      <c r="F119" s="2">
        <f t="shared" si="4"/>
        <v>416.66666666666669</v>
      </c>
      <c r="G119" s="2">
        <f t="shared" si="3"/>
        <v>937.49999999999682</v>
      </c>
      <c r="H119" s="2">
        <f t="shared" si="5"/>
        <v>51666.666666666351</v>
      </c>
      <c r="J119" s="2">
        <f>G119-simulador!$C$9</f>
        <v>437.49999999999682</v>
      </c>
      <c r="K119" s="4">
        <f>J119+(1+simulador!$C$7)*K118</f>
        <v>117649.88392449709</v>
      </c>
    </row>
    <row r="120" spans="1:11" x14ac:dyDescent="0.25">
      <c r="A120" s="4">
        <f>A119*(1+simulador!$C$7)+$A$4</f>
        <v>101539.09094173867</v>
      </c>
      <c r="D120" s="1">
        <v>117</v>
      </c>
      <c r="E120" s="2">
        <f>H119*simulador!$C$5</f>
        <v>516.66666666666356</v>
      </c>
      <c r="F120" s="2">
        <f t="shared" si="4"/>
        <v>416.66666666666669</v>
      </c>
      <c r="G120" s="2">
        <f t="shared" si="3"/>
        <v>933.3333333333303</v>
      </c>
      <c r="H120" s="2">
        <f t="shared" si="5"/>
        <v>51249.999999999687</v>
      </c>
      <c r="J120" s="2">
        <f>G120-simulador!$C$9</f>
        <v>433.3333333333303</v>
      </c>
      <c r="K120" s="4">
        <f>J120+(1+simulador!$C$7)*K119</f>
        <v>118789.11656137741</v>
      </c>
    </row>
    <row r="121" spans="1:11" x14ac:dyDescent="0.25">
      <c r="A121" s="4">
        <f>A120*(1+simulador!$C$7)+$A$4</f>
        <v>102749.41162095871</v>
      </c>
      <c r="D121" s="1">
        <v>118</v>
      </c>
      <c r="E121" s="2">
        <f>H120*simulador!$C$5</f>
        <v>512.49999999999693</v>
      </c>
      <c r="F121" s="2">
        <f t="shared" si="4"/>
        <v>416.66666666666669</v>
      </c>
      <c r="G121" s="2">
        <f t="shared" si="3"/>
        <v>929.16666666666356</v>
      </c>
      <c r="H121" s="2">
        <f t="shared" si="5"/>
        <v>50833.333333333023</v>
      </c>
      <c r="J121" s="2">
        <f>G121-simulador!$C$9</f>
        <v>429.16666666666356</v>
      </c>
      <c r="K121" s="4">
        <f>J121+(1+simulador!$C$7)*K120</f>
        <v>119931.01792741232</v>
      </c>
    </row>
    <row r="122" spans="1:11" x14ac:dyDescent="0.25">
      <c r="A122" s="4">
        <f>A121*(1+simulador!$C$7)+$A$4</f>
        <v>103966.99422425407</v>
      </c>
      <c r="D122" s="1">
        <v>119</v>
      </c>
      <c r="E122" s="2">
        <f>H121*simulador!$C$5</f>
        <v>508.33333333333024</v>
      </c>
      <c r="F122" s="2">
        <f t="shared" si="4"/>
        <v>416.66666666666669</v>
      </c>
      <c r="G122" s="2">
        <f t="shared" si="3"/>
        <v>924.99999999999693</v>
      </c>
      <c r="H122" s="2">
        <f t="shared" si="5"/>
        <v>50416.666666666359</v>
      </c>
      <c r="J122" s="2">
        <f>G122-simulador!$C$9</f>
        <v>424.99999999999693</v>
      </c>
      <c r="K122" s="4">
        <f>J122+(1+simulador!$C$7)*K121</f>
        <v>121075.6040349768</v>
      </c>
    </row>
    <row r="123" spans="1:11" x14ac:dyDescent="0.25">
      <c r="A123" s="4">
        <f>A122*(1+simulador!$C$7)+$A$4</f>
        <v>105191.88232316921</v>
      </c>
      <c r="D123" s="1">
        <v>120</v>
      </c>
      <c r="E123" s="2">
        <f>H122*simulador!$C$5</f>
        <v>504.16666666666362</v>
      </c>
      <c r="F123" s="2">
        <f t="shared" si="4"/>
        <v>416.66666666666669</v>
      </c>
      <c r="G123" s="2">
        <f t="shared" si="3"/>
        <v>920.8333333333303</v>
      </c>
      <c r="H123" s="2">
        <f t="shared" si="5"/>
        <v>49999.999999999694</v>
      </c>
      <c r="J123" s="2">
        <f>G123-simulador!$C$9</f>
        <v>420.8333333333303</v>
      </c>
      <c r="K123" s="4">
        <f>J123+(1+simulador!$C$7)*K122</f>
        <v>122222.89099251998</v>
      </c>
    </row>
    <row r="124" spans="1:11" x14ac:dyDescent="0.25">
      <c r="A124" s="4">
        <f>A123*(1+simulador!$C$7)+$A$4</f>
        <v>106424.11975067783</v>
      </c>
      <c r="D124" s="1">
        <v>121</v>
      </c>
      <c r="E124" s="2">
        <f>H123*simulador!$C$5</f>
        <v>499.99999999999693</v>
      </c>
      <c r="F124" s="2">
        <f t="shared" si="4"/>
        <v>416.66666666666669</v>
      </c>
      <c r="G124" s="2">
        <f t="shared" si="3"/>
        <v>916.66666666666356</v>
      </c>
      <c r="H124" s="2">
        <f t="shared" si="5"/>
        <v>49583.33333333303</v>
      </c>
      <c r="J124" s="2">
        <f>G124-simulador!$C$9</f>
        <v>416.66666666666356</v>
      </c>
      <c r="K124" s="4">
        <f>J124+(1+simulador!$C$7)*K123</f>
        <v>123372.89500514176</v>
      </c>
    </row>
    <row r="125" spans="1:11" x14ac:dyDescent="0.25">
      <c r="A125" s="4">
        <f>A124*(1+simulador!$C$7)+$A$4</f>
        <v>107663.7506027515</v>
      </c>
      <c r="D125" s="1">
        <v>122</v>
      </c>
      <c r="E125" s="2">
        <f>H124*simulador!$C$5</f>
        <v>495.8333333333303</v>
      </c>
      <c r="F125" s="2">
        <f t="shared" si="4"/>
        <v>416.66666666666669</v>
      </c>
      <c r="G125" s="2">
        <f t="shared" si="3"/>
        <v>912.49999999999704</v>
      </c>
      <c r="H125" s="2">
        <f t="shared" si="5"/>
        <v>49166.666666666366</v>
      </c>
      <c r="J125" s="2">
        <f>G125-simulador!$C$9</f>
        <v>412.49999999999704</v>
      </c>
      <c r="K125" s="4">
        <f>J125+(1+simulador!$C$7)*K124</f>
        <v>124525.63237517262</v>
      </c>
    </row>
    <row r="126" spans="1:11" x14ac:dyDescent="0.25">
      <c r="A126" s="4">
        <f>A125*(1+simulador!$C$7)+$A$4</f>
        <v>108910.81923993763</v>
      </c>
      <c r="D126" s="1">
        <v>123</v>
      </c>
      <c r="E126" s="2">
        <f>H125*simulador!$C$5</f>
        <v>491.66666666666367</v>
      </c>
      <c r="F126" s="2">
        <f t="shared" si="4"/>
        <v>416.66666666666669</v>
      </c>
      <c r="G126" s="2">
        <f t="shared" si="3"/>
        <v>908.3333333333303</v>
      </c>
      <c r="H126" s="2">
        <f t="shared" si="5"/>
        <v>48749.999999999702</v>
      </c>
      <c r="J126" s="2">
        <f>G126-simulador!$C$9</f>
        <v>408.3333333333303</v>
      </c>
      <c r="K126" s="4">
        <f>J126+(1+simulador!$C$7)*K125</f>
        <v>125681.11950275698</v>
      </c>
    </row>
    <row r="127" spans="1:11" x14ac:dyDescent="0.25">
      <c r="A127" s="4">
        <f>A126*(1+simulador!$C$7)+$A$4</f>
        <v>110165.37028894687</v>
      </c>
      <c r="D127" s="1">
        <v>124</v>
      </c>
      <c r="E127" s="2">
        <f>H126*simulador!$C$5</f>
        <v>487.49999999999704</v>
      </c>
      <c r="F127" s="2">
        <f t="shared" si="4"/>
        <v>416.66666666666669</v>
      </c>
      <c r="G127" s="2">
        <f t="shared" si="3"/>
        <v>904.16666666666379</v>
      </c>
      <c r="H127" s="2">
        <f t="shared" si="5"/>
        <v>48333.333333333037</v>
      </c>
      <c r="J127" s="2">
        <f>G127-simulador!$C$9</f>
        <v>404.16666666666379</v>
      </c>
      <c r="K127" s="4">
        <f>J127+(1+simulador!$C$7)*K126</f>
        <v>126839.37288644018</v>
      </c>
    </row>
    <row r="128" spans="1:11" x14ac:dyDescent="0.25">
      <c r="A128" s="4">
        <f>A127*(1+simulador!$C$7)+$A$4</f>
        <v>111427.44864425017</v>
      </c>
      <c r="D128" s="1">
        <v>125</v>
      </c>
      <c r="E128" s="2">
        <f>H127*simulador!$C$5</f>
        <v>483.33333333333036</v>
      </c>
      <c r="F128" s="2">
        <f t="shared" si="4"/>
        <v>416.66666666666669</v>
      </c>
      <c r="G128" s="2">
        <f t="shared" si="3"/>
        <v>899.99999999999704</v>
      </c>
      <c r="H128" s="2">
        <f t="shared" si="5"/>
        <v>47916.666666666373</v>
      </c>
      <c r="J128" s="2">
        <f>G128-simulador!$C$9</f>
        <v>399.99999999999704</v>
      </c>
      <c r="K128" s="4">
        <f>J128+(1+simulador!$C$7)*K127</f>
        <v>128000.40912375881</v>
      </c>
    </row>
    <row r="129" spans="1:11" x14ac:dyDescent="0.25">
      <c r="A129" s="4">
        <f>A128*(1+simulador!$C$7)+$A$4</f>
        <v>112697.09946968527</v>
      </c>
      <c r="D129" s="1">
        <v>126</v>
      </c>
      <c r="E129" s="2">
        <f>H128*simulador!$C$5</f>
        <v>479.16666666666373</v>
      </c>
      <c r="F129" s="2">
        <f t="shared" si="4"/>
        <v>416.66666666666669</v>
      </c>
      <c r="G129" s="2">
        <f t="shared" si="3"/>
        <v>895.83333333333042</v>
      </c>
      <c r="H129" s="2">
        <f t="shared" si="5"/>
        <v>47499.999999999709</v>
      </c>
      <c r="J129" s="2">
        <f>G129-simulador!$C$9</f>
        <v>395.83333333333042</v>
      </c>
      <c r="K129" s="4">
        <f>J129+(1+simulador!$C$7)*K128</f>
        <v>129164.2449118347</v>
      </c>
    </row>
    <row r="130" spans="1:11" x14ac:dyDescent="0.25">
      <c r="A130" s="4">
        <f>A129*(1+simulador!$C$7)+$A$4</f>
        <v>113974.36820007299</v>
      </c>
      <c r="D130" s="1">
        <v>127</v>
      </c>
      <c r="E130" s="2">
        <f>H129*simulador!$C$5</f>
        <v>474.9999999999971</v>
      </c>
      <c r="F130" s="2">
        <f t="shared" si="4"/>
        <v>416.66666666666669</v>
      </c>
      <c r="G130" s="2">
        <f t="shared" si="3"/>
        <v>891.66666666666379</v>
      </c>
      <c r="H130" s="2">
        <f t="shared" si="5"/>
        <v>47083.333333333045</v>
      </c>
      <c r="J130" s="2">
        <f>G130-simulador!$C$9</f>
        <v>391.66666666666379</v>
      </c>
      <c r="K130" s="4">
        <f>J130+(1+simulador!$C$7)*K129</f>
        <v>130330.89704797236</v>
      </c>
    </row>
    <row r="131" spans="1:11" x14ac:dyDescent="0.25">
      <c r="A131" s="4">
        <f>A130*(1+simulador!$C$7)+$A$4</f>
        <v>115259.30054284303</v>
      </c>
      <c r="D131" s="1">
        <v>128</v>
      </c>
      <c r="E131" s="2">
        <f>H130*simulador!$C$5</f>
        <v>470.83333333333047</v>
      </c>
      <c r="F131" s="2">
        <f t="shared" si="4"/>
        <v>416.66666666666669</v>
      </c>
      <c r="G131" s="2">
        <f t="shared" si="3"/>
        <v>887.49999999999716</v>
      </c>
      <c r="H131" s="2">
        <f t="shared" si="5"/>
        <v>46666.66666666638</v>
      </c>
      <c r="J131" s="2">
        <f>G131-simulador!$C$9</f>
        <v>387.49999999999716</v>
      </c>
      <c r="K131" s="4">
        <f>J131+(1+simulador!$C$7)*K130</f>
        <v>131500.38243026019</v>
      </c>
    </row>
    <row r="132" spans="1:11" x14ac:dyDescent="0.25">
      <c r="A132" s="4">
        <f>A131*(1+simulador!$C$7)+$A$4</f>
        <v>116551.9424796697</v>
      </c>
      <c r="D132" s="1">
        <v>129</v>
      </c>
      <c r="E132" s="2">
        <f>H131*simulador!$C$5</f>
        <v>466.66666666666379</v>
      </c>
      <c r="F132" s="2">
        <f t="shared" si="4"/>
        <v>416.66666666666669</v>
      </c>
      <c r="G132" s="2">
        <f t="shared" si="3"/>
        <v>883.33333333333053</v>
      </c>
      <c r="H132" s="2">
        <f t="shared" si="5"/>
        <v>46249.999999999716</v>
      </c>
      <c r="J132" s="2">
        <f>G132-simulador!$C$9</f>
        <v>383.33333333333053</v>
      </c>
      <c r="K132" s="4">
        <f>J132+(1+simulador!$C$7)*K131</f>
        <v>132672.71805817509</v>
      </c>
    </row>
    <row r="133" spans="1:11" x14ac:dyDescent="0.25">
      <c r="A133" s="4">
        <f>A132*(1+simulador!$C$7)+$A$4</f>
        <v>117852.34026811733</v>
      </c>
      <c r="D133" s="1">
        <v>130</v>
      </c>
      <c r="E133" s="2">
        <f>H132*simulador!$C$5</f>
        <v>462.49999999999716</v>
      </c>
      <c r="F133" s="2">
        <f t="shared" si="4"/>
        <v>416.66666666666669</v>
      </c>
      <c r="G133" s="2">
        <f t="shared" ref="G133:G196" si="6">F133+E133</f>
        <v>879.16666666666379</v>
      </c>
      <c r="H133" s="2">
        <f t="shared" si="5"/>
        <v>45833.333333333052</v>
      </c>
      <c r="J133" s="2">
        <f>G133-simulador!$C$9</f>
        <v>379.16666666666379</v>
      </c>
      <c r="K133" s="4">
        <f>J133+(1+simulador!$C$7)*K132</f>
        <v>133847.9210331908</v>
      </c>
    </row>
    <row r="134" spans="1:11" x14ac:dyDescent="0.25">
      <c r="A134" s="4">
        <f>A133*(1+simulador!$C$7)+$A$4</f>
        <v>119160.54044329564</v>
      </c>
      <c r="D134" s="1">
        <v>131</v>
      </c>
      <c r="E134" s="2">
        <f>H133*simulador!$C$5</f>
        <v>458.33333333333053</v>
      </c>
      <c r="F134" s="2">
        <f t="shared" ref="F134:F197" si="7">F133</f>
        <v>416.66666666666669</v>
      </c>
      <c r="G134" s="2">
        <f t="shared" si="6"/>
        <v>874.99999999999727</v>
      </c>
      <c r="H134" s="2">
        <f t="shared" ref="H134:H197" si="8">H133-F134</f>
        <v>45416.666666666388</v>
      </c>
      <c r="J134" s="2">
        <f>G134-simulador!$C$9</f>
        <v>374.99999999999727</v>
      </c>
      <c r="K134" s="4">
        <f>J134+(1+simulador!$C$7)*K133</f>
        <v>135026.00855938994</v>
      </c>
    </row>
    <row r="135" spans="1:11" x14ac:dyDescent="0.25">
      <c r="A135" s="4">
        <f>A134*(1+simulador!$C$7)+$A$4</f>
        <v>120476.58981952502</v>
      </c>
      <c r="D135" s="1">
        <v>132</v>
      </c>
      <c r="E135" s="2">
        <f>H134*simulador!$C$5</f>
        <v>454.1666666666639</v>
      </c>
      <c r="F135" s="2">
        <f t="shared" si="7"/>
        <v>416.66666666666669</v>
      </c>
      <c r="G135" s="2">
        <f t="shared" si="6"/>
        <v>870.83333333333053</v>
      </c>
      <c r="H135" s="2">
        <f t="shared" si="8"/>
        <v>44999.999999999724</v>
      </c>
      <c r="J135" s="2">
        <f>G135-simulador!$C$9</f>
        <v>370.83333333333053</v>
      </c>
      <c r="K135" s="4">
        <f>J135+(1+simulador!$C$7)*K134</f>
        <v>136206.99794407963</v>
      </c>
    </row>
    <row r="136" spans="1:11" x14ac:dyDescent="0.25">
      <c r="A136" s="4">
        <f>A135*(1+simulador!$C$7)+$A$4</f>
        <v>121800.53549201178</v>
      </c>
      <c r="D136" s="1">
        <v>133</v>
      </c>
      <c r="E136" s="2">
        <f>H135*simulador!$C$5</f>
        <v>449.99999999999727</v>
      </c>
      <c r="F136" s="2">
        <f t="shared" si="7"/>
        <v>416.66666666666669</v>
      </c>
      <c r="G136" s="2">
        <f t="shared" si="6"/>
        <v>866.66666666666401</v>
      </c>
      <c r="H136" s="2">
        <f t="shared" si="8"/>
        <v>44583.333333333059</v>
      </c>
      <c r="J136" s="2">
        <f>G136-simulador!$C$9</f>
        <v>366.66666666666401</v>
      </c>
      <c r="K136" s="4">
        <f>J136+(1+simulador!$C$7)*K135</f>
        <v>137390.90659841077</v>
      </c>
    </row>
    <row r="137" spans="1:11" x14ac:dyDescent="0.25">
      <c r="A137" s="4">
        <f>A136*(1+simulador!$C$7)+$A$4</f>
        <v>123132.42483853346</v>
      </c>
      <c r="D137" s="1">
        <v>134</v>
      </c>
      <c r="E137" s="2">
        <f>H136*simulador!$C$5</f>
        <v>445.83333333333059</v>
      </c>
      <c r="F137" s="2">
        <f t="shared" si="7"/>
        <v>416.66666666666669</v>
      </c>
      <c r="G137" s="2">
        <f t="shared" si="6"/>
        <v>862.49999999999727</v>
      </c>
      <c r="H137" s="2">
        <f t="shared" si="8"/>
        <v>44166.666666666395</v>
      </c>
      <c r="J137" s="2">
        <f>G137-simulador!$C$9</f>
        <v>362.49999999999727</v>
      </c>
      <c r="K137" s="4">
        <f>J137+(1+simulador!$C$7)*K136</f>
        <v>138577.75203800123</v>
      </c>
    </row>
    <row r="138" spans="1:11" x14ac:dyDescent="0.25">
      <c r="A138" s="4">
        <f>A137*(1+simulador!$C$7)+$A$4</f>
        <v>124472.30552113427</v>
      </c>
      <c r="D138" s="1">
        <v>135</v>
      </c>
      <c r="E138" s="2">
        <f>H137*simulador!$C$5</f>
        <v>441.66666666666396</v>
      </c>
      <c r="F138" s="2">
        <f t="shared" si="7"/>
        <v>416.66666666666669</v>
      </c>
      <c r="G138" s="2">
        <f t="shared" si="6"/>
        <v>858.33333333333064</v>
      </c>
      <c r="H138" s="2">
        <f t="shared" si="8"/>
        <v>43749.999999999731</v>
      </c>
      <c r="J138" s="2">
        <f>G138-simulador!$C$9</f>
        <v>358.33333333333064</v>
      </c>
      <c r="K138" s="4">
        <f>J138+(1+simulador!$C$7)*K137</f>
        <v>139767.55188356258</v>
      </c>
    </row>
    <row r="139" spans="1:11" x14ac:dyDescent="0.25">
      <c r="A139" s="4">
        <f>A138*(1+simulador!$C$7)+$A$4</f>
        <v>125820.22548783068</v>
      </c>
      <c r="D139" s="1">
        <v>136</v>
      </c>
      <c r="E139" s="2">
        <f>H138*simulador!$C$5</f>
        <v>437.49999999999733</v>
      </c>
      <c r="F139" s="2">
        <f t="shared" si="7"/>
        <v>416.66666666666669</v>
      </c>
      <c r="G139" s="2">
        <f t="shared" si="6"/>
        <v>854.16666666666401</v>
      </c>
      <c r="H139" s="2">
        <f t="shared" si="8"/>
        <v>43333.333333333067</v>
      </c>
      <c r="J139" s="2">
        <f>G139-simulador!$C$9</f>
        <v>354.16666666666401</v>
      </c>
      <c r="K139" s="4">
        <f>J139+(1+simulador!$C$7)*K138</f>
        <v>140960.3238615306</v>
      </c>
    </row>
    <row r="140" spans="1:11" x14ac:dyDescent="0.25">
      <c r="A140" s="4">
        <f>A139*(1+simulador!$C$7)+$A$4</f>
        <v>127176.23297432729</v>
      </c>
      <c r="D140" s="1">
        <v>137</v>
      </c>
      <c r="E140" s="2">
        <f>H139*simulador!$C$5</f>
        <v>433.3333333333307</v>
      </c>
      <c r="F140" s="2">
        <f t="shared" si="7"/>
        <v>416.66666666666669</v>
      </c>
      <c r="G140" s="2">
        <f t="shared" si="6"/>
        <v>849.99999999999739</v>
      </c>
      <c r="H140" s="2">
        <f t="shared" si="8"/>
        <v>42916.666666666402</v>
      </c>
      <c r="J140" s="2">
        <f>G140-simulador!$C$9</f>
        <v>349.99999999999739</v>
      </c>
      <c r="K140" s="4">
        <f>J140+(1+simulador!$C$7)*K139</f>
        <v>142156.08580469977</v>
      </c>
    </row>
    <row r="141" spans="1:11" x14ac:dyDescent="0.25">
      <c r="A141" s="4">
        <f>A140*(1+simulador!$C$7)+$A$4</f>
        <v>128540.37650574285</v>
      </c>
      <c r="D141" s="1">
        <v>138</v>
      </c>
      <c r="E141" s="2">
        <f>H140*simulador!$C$5</f>
        <v>429.16666666666401</v>
      </c>
      <c r="F141" s="2">
        <f t="shared" si="7"/>
        <v>416.66666666666669</v>
      </c>
      <c r="G141" s="2">
        <f t="shared" si="6"/>
        <v>845.83333333333076</v>
      </c>
      <c r="H141" s="2">
        <f t="shared" si="8"/>
        <v>42499.999999999738</v>
      </c>
      <c r="J141" s="2">
        <f>G141-simulador!$C$9</f>
        <v>345.83333333333076</v>
      </c>
      <c r="K141" s="4">
        <f>J141+(1+simulador!$C$7)*K140</f>
        <v>143354.85565286133</v>
      </c>
    </row>
    <row r="142" spans="1:11" x14ac:dyDescent="0.25">
      <c r="A142" s="4">
        <f>A141*(1+simulador!$C$7)+$A$4</f>
        <v>129912.70489834693</v>
      </c>
      <c r="D142" s="1">
        <v>139</v>
      </c>
      <c r="E142" s="2">
        <f>H141*simulador!$C$5</f>
        <v>424.99999999999739</v>
      </c>
      <c r="F142" s="2">
        <f t="shared" si="7"/>
        <v>416.66666666666669</v>
      </c>
      <c r="G142" s="2">
        <f t="shared" si="6"/>
        <v>841.66666666666401</v>
      </c>
      <c r="H142" s="2">
        <f t="shared" si="8"/>
        <v>42083.333333333074</v>
      </c>
      <c r="J142" s="2">
        <f>G142-simulador!$C$9</f>
        <v>341.66666666666401</v>
      </c>
      <c r="K142" s="4">
        <f>J142+(1+simulador!$C$7)*K141</f>
        <v>144556.65145344514</v>
      </c>
    </row>
    <row r="143" spans="1:11" x14ac:dyDescent="0.25">
      <c r="A143" s="4">
        <f>A142*(1+simulador!$C$7)+$A$4</f>
        <v>131293.26726130664</v>
      </c>
      <c r="D143" s="1">
        <v>140</v>
      </c>
      <c r="E143" s="2">
        <f>H142*simulador!$C$5</f>
        <v>420.83333333333076</v>
      </c>
      <c r="F143" s="2">
        <f t="shared" si="7"/>
        <v>416.66666666666669</v>
      </c>
      <c r="G143" s="2">
        <f t="shared" si="6"/>
        <v>837.4999999999975</v>
      </c>
      <c r="H143" s="2">
        <f t="shared" si="8"/>
        <v>41666.66666666641</v>
      </c>
      <c r="J143" s="2">
        <f>G143-simulador!$C$9</f>
        <v>337.4999999999975</v>
      </c>
      <c r="K143" s="4">
        <f>J143+(1+simulador!$C$7)*K142</f>
        <v>145761.49136216581</v>
      </c>
    </row>
    <row r="144" spans="1:11" x14ac:dyDescent="0.25">
      <c r="A144" s="4">
        <f>A143*(1+simulador!$C$7)+$A$4</f>
        <v>132682.11299844406</v>
      </c>
      <c r="D144" s="1">
        <v>141</v>
      </c>
      <c r="E144" s="2">
        <f>H143*simulador!$C$5</f>
        <v>416.66666666666413</v>
      </c>
      <c r="F144" s="2">
        <f t="shared" si="7"/>
        <v>416.66666666666669</v>
      </c>
      <c r="G144" s="2">
        <f t="shared" si="6"/>
        <v>833.33333333333076</v>
      </c>
      <c r="H144" s="2">
        <f t="shared" si="8"/>
        <v>41249.999999999745</v>
      </c>
      <c r="J144" s="2">
        <f>G144-simulador!$C$9</f>
        <v>333.33333333333076</v>
      </c>
      <c r="K144" s="4">
        <f>J144+(1+simulador!$C$7)*K143</f>
        <v>146969.39364367214</v>
      </c>
    </row>
    <row r="145" spans="1:12" x14ac:dyDescent="0.25">
      <c r="A145" s="4">
        <f>A144*(1+simulador!$C$7)+$A$4</f>
        <v>134079.29181000433</v>
      </c>
      <c r="D145" s="1">
        <v>142</v>
      </c>
      <c r="E145" s="2">
        <f>H144*simulador!$C$5</f>
        <v>412.49999999999744</v>
      </c>
      <c r="F145" s="2">
        <f t="shared" si="7"/>
        <v>416.66666666666669</v>
      </c>
      <c r="G145" s="2">
        <f t="shared" si="6"/>
        <v>829.16666666666413</v>
      </c>
      <c r="H145" s="2">
        <f t="shared" si="8"/>
        <v>40833.333333333081</v>
      </c>
      <c r="J145" s="2">
        <f>G145-simulador!$C$9</f>
        <v>329.16666666666413</v>
      </c>
      <c r="K145" s="4">
        <f>J145+(1+simulador!$C$7)*K144</f>
        <v>148180.37667220083</v>
      </c>
    </row>
    <row r="146" spans="1:12" x14ac:dyDescent="0.25">
      <c r="A146" s="4">
        <f>A145*(1+simulador!$C$7)+$A$4</f>
        <v>135484.85369443399</v>
      </c>
      <c r="D146" s="1">
        <v>143</v>
      </c>
      <c r="E146" s="2">
        <f>H145*simulador!$C$5</f>
        <v>408.33333333333081</v>
      </c>
      <c r="F146" s="2">
        <f t="shared" si="7"/>
        <v>416.66666666666669</v>
      </c>
      <c r="G146" s="2">
        <f t="shared" si="6"/>
        <v>824.9999999999975</v>
      </c>
      <c r="H146" s="2">
        <f t="shared" si="8"/>
        <v>40416.666666666417</v>
      </c>
      <c r="J146" s="2">
        <f>G146-simulador!$C$9</f>
        <v>324.9999999999975</v>
      </c>
      <c r="K146" s="4">
        <f>J146+(1+simulador!$C$7)*K145</f>
        <v>149394.45893223403</v>
      </c>
    </row>
    <row r="147" spans="1:12" x14ac:dyDescent="0.25">
      <c r="A147" s="4">
        <f>A146*(1+simulador!$C$7)+$A$4</f>
        <v>136898.84895017021</v>
      </c>
      <c r="D147" s="1">
        <v>144</v>
      </c>
      <c r="E147" s="2">
        <f>H146*simulador!$C$5</f>
        <v>404.16666666666418</v>
      </c>
      <c r="F147" s="2">
        <f t="shared" si="7"/>
        <v>416.66666666666669</v>
      </c>
      <c r="G147" s="2">
        <f t="shared" si="6"/>
        <v>820.83333333333087</v>
      </c>
      <c r="H147" s="2">
        <f t="shared" si="8"/>
        <v>39999.999999999753</v>
      </c>
      <c r="J147" s="2">
        <f>G147-simulador!$C$9</f>
        <v>320.83333333333087</v>
      </c>
      <c r="K147" s="4">
        <f>J147+(1+simulador!$C$7)*K146</f>
        <v>150611.65901916078</v>
      </c>
    </row>
    <row r="148" spans="1:12" x14ac:dyDescent="0.25">
      <c r="A148" s="4">
        <f>A147*(1+simulador!$C$7)+$A$4</f>
        <v>138321.32817744085</v>
      </c>
      <c r="D148" s="1">
        <v>145</v>
      </c>
      <c r="E148" s="2">
        <f>H147*simulador!$C$5</f>
        <v>399.99999999999756</v>
      </c>
      <c r="F148" s="2">
        <f t="shared" si="7"/>
        <v>416.66666666666669</v>
      </c>
      <c r="G148" s="2">
        <f t="shared" si="6"/>
        <v>816.66666666666424</v>
      </c>
      <c r="H148" s="2">
        <f t="shared" si="8"/>
        <v>39583.333333333088</v>
      </c>
      <c r="J148" s="2">
        <f>G148-simulador!$C$9</f>
        <v>316.66666666666424</v>
      </c>
      <c r="K148" s="4">
        <f>J148+(1+simulador!$C$7)*K147</f>
        <v>151831.99563994241</v>
      </c>
    </row>
    <row r="149" spans="1:12" x14ac:dyDescent="0.25">
      <c r="A149" s="4">
        <f>A148*(1+simulador!$C$7)+$A$4</f>
        <v>139752.34228007513</v>
      </c>
      <c r="D149" s="1">
        <v>146</v>
      </c>
      <c r="E149" s="2">
        <f>H148*simulador!$C$5</f>
        <v>395.83333333333087</v>
      </c>
      <c r="F149" s="2">
        <f t="shared" si="7"/>
        <v>416.66666666666669</v>
      </c>
      <c r="G149" s="2">
        <f t="shared" si="6"/>
        <v>812.4999999999975</v>
      </c>
      <c r="H149" s="2">
        <f t="shared" si="8"/>
        <v>39166.666666666424</v>
      </c>
      <c r="J149" s="2">
        <f>G149-simulador!$C$9</f>
        <v>312.4999999999975</v>
      </c>
      <c r="K149" s="4">
        <f>J149+(1+simulador!$C$7)*K148</f>
        <v>153055.48761378205</v>
      </c>
    </row>
    <row r="150" spans="1:12" x14ac:dyDescent="0.25">
      <c r="A150" s="4">
        <f>A149*(1+simulador!$C$7)+$A$4</f>
        <v>141191.94246732519</v>
      </c>
      <c r="D150" s="1">
        <v>147</v>
      </c>
      <c r="E150" s="2">
        <f>H149*simulador!$C$5</f>
        <v>391.66666666666424</v>
      </c>
      <c r="F150" s="2">
        <f t="shared" si="7"/>
        <v>416.66666666666669</v>
      </c>
      <c r="G150" s="2">
        <f t="shared" si="6"/>
        <v>808.33333333333098</v>
      </c>
      <c r="H150" s="2">
        <f t="shared" si="8"/>
        <v>38749.99999999976</v>
      </c>
      <c r="J150" s="2">
        <f>G150-simulador!$C$9</f>
        <v>308.33333333333098</v>
      </c>
      <c r="K150" s="4">
        <f>J150+(1+simulador!$C$7)*K149</f>
        <v>154282.15387279808</v>
      </c>
    </row>
    <row r="151" spans="1:12" x14ac:dyDescent="0.25">
      <c r="A151" s="4">
        <f>A150*(1+simulador!$C$7)+$A$4</f>
        <v>142640.18025569874</v>
      </c>
      <c r="D151" s="1">
        <v>148</v>
      </c>
      <c r="E151" s="2">
        <f>H150*simulador!$C$5</f>
        <v>387.49999999999761</v>
      </c>
      <c r="F151" s="2">
        <f t="shared" si="7"/>
        <v>416.66666666666669</v>
      </c>
      <c r="G151" s="2">
        <f t="shared" si="6"/>
        <v>804.16666666666424</v>
      </c>
      <c r="H151" s="2">
        <f t="shared" si="8"/>
        <v>38333.333333333096</v>
      </c>
      <c r="J151" s="2">
        <f>G151-simulador!$C$9</f>
        <v>304.16666666666424</v>
      </c>
      <c r="K151" s="4">
        <f>J151+(1+simulador!$C$7)*K150</f>
        <v>155512.01346270152</v>
      </c>
    </row>
    <row r="152" spans="1:12" x14ac:dyDescent="0.25">
      <c r="A152" s="4">
        <f>A151*(1+simulador!$C$7)+$A$4</f>
        <v>144097.10747080256</v>
      </c>
      <c r="D152" s="1">
        <v>149</v>
      </c>
      <c r="E152" s="2">
        <f>H151*simulador!$C$5</f>
        <v>383.33333333333098</v>
      </c>
      <c r="F152" s="2">
        <f t="shared" si="7"/>
        <v>416.66666666666669</v>
      </c>
      <c r="G152" s="2">
        <f t="shared" si="6"/>
        <v>799.99999999999773</v>
      </c>
      <c r="H152" s="2">
        <f t="shared" si="8"/>
        <v>37916.666666666431</v>
      </c>
      <c r="J152" s="2">
        <f>G152-simulador!$C$9</f>
        <v>299.99999999999773</v>
      </c>
      <c r="K152" s="4">
        <f>J152+(1+simulador!$C$7)*K151</f>
        <v>156745.08554347773</v>
      </c>
    </row>
    <row r="153" spans="1:12" x14ac:dyDescent="0.25">
      <c r="A153" s="4">
        <f>A152*(1+simulador!$C$7)+$A$4</f>
        <v>145562.77624919696</v>
      </c>
      <c r="D153" s="1">
        <v>150</v>
      </c>
      <c r="E153" s="2">
        <f>H152*simulador!$C$5</f>
        <v>379.1666666666643</v>
      </c>
      <c r="F153" s="2">
        <f t="shared" si="7"/>
        <v>416.66666666666669</v>
      </c>
      <c r="G153" s="2">
        <f t="shared" si="6"/>
        <v>795.83333333333098</v>
      </c>
      <c r="H153" s="2">
        <f t="shared" si="8"/>
        <v>37499.999999999767</v>
      </c>
      <c r="J153" s="2">
        <f>G153-simulador!$C$9</f>
        <v>295.83333333333098</v>
      </c>
      <c r="K153" s="4">
        <f>J153+(1+simulador!$C$7)*K152</f>
        <v>157981.38939007194</v>
      </c>
      <c r="L153" s="2"/>
    </row>
    <row r="154" spans="1:12" x14ac:dyDescent="0.25">
      <c r="A154" s="4">
        <f>A153*(1+simulador!$C$7)+$A$4</f>
        <v>147037.23904026177</v>
      </c>
      <c r="D154" s="1">
        <v>151</v>
      </c>
      <c r="E154" s="2">
        <f>H153*simulador!$C$5</f>
        <v>374.99999999999767</v>
      </c>
      <c r="F154" s="2">
        <f t="shared" si="7"/>
        <v>416.66666666666669</v>
      </c>
      <c r="G154" s="2">
        <f t="shared" si="6"/>
        <v>791.66666666666436</v>
      </c>
      <c r="H154" s="2">
        <f t="shared" si="8"/>
        <v>37083.333333333103</v>
      </c>
      <c r="J154" s="2">
        <f>G154-simulador!$C$9</f>
        <v>291.66666666666436</v>
      </c>
      <c r="K154" s="4">
        <f>J154+(1+simulador!$C$7)*K153</f>
        <v>159220.94439307903</v>
      </c>
      <c r="L154" s="2"/>
    </row>
    <row r="155" spans="1:12" x14ac:dyDescent="0.25">
      <c r="A155" s="4">
        <f>A154*(1+simulador!$C$7)+$A$4</f>
        <v>148520.54860807298</v>
      </c>
      <c r="D155" s="1">
        <v>152</v>
      </c>
      <c r="E155" s="2">
        <f>H154*simulador!$C$5</f>
        <v>370.83333333333104</v>
      </c>
      <c r="F155" s="2">
        <f t="shared" si="7"/>
        <v>416.66666666666669</v>
      </c>
      <c r="G155" s="2">
        <f t="shared" si="6"/>
        <v>787.49999999999773</v>
      </c>
      <c r="H155" s="2">
        <f t="shared" si="8"/>
        <v>36666.666666666439</v>
      </c>
      <c r="J155" s="2">
        <f>G155-simulador!$C$9</f>
        <v>287.49999999999773</v>
      </c>
      <c r="K155" s="4">
        <f>J155+(1+simulador!$C$7)*K154</f>
        <v>160463.77005943749</v>
      </c>
      <c r="L155" s="2"/>
    </row>
    <row r="156" spans="1:12" x14ac:dyDescent="0.25">
      <c r="A156" s="4">
        <f>A155*(1+simulador!$C$7)+$A$4</f>
        <v>150012.75803329103</v>
      </c>
      <c r="D156" s="1">
        <v>153</v>
      </c>
      <c r="E156" s="2">
        <f>H155*simulador!$C$5</f>
        <v>366.66666666666441</v>
      </c>
      <c r="F156" s="2">
        <f t="shared" si="7"/>
        <v>416.66666666666669</v>
      </c>
      <c r="G156" s="2">
        <f t="shared" si="6"/>
        <v>783.3333333333311</v>
      </c>
      <c r="H156" s="2">
        <f t="shared" si="8"/>
        <v>36249.999999999774</v>
      </c>
      <c r="J156" s="2">
        <f>G156-simulador!$C$9</f>
        <v>283.3333333333311</v>
      </c>
      <c r="K156" s="4">
        <f>J156+(1+simulador!$C$7)*K155</f>
        <v>161709.88601312746</v>
      </c>
    </row>
    <row r="157" spans="1:12" x14ac:dyDescent="0.25">
      <c r="A157" s="4">
        <f>A156*(1+simulador!$C$7)+$A$4</f>
        <v>151513.92071506038</v>
      </c>
      <c r="D157" s="1">
        <v>154</v>
      </c>
      <c r="E157" s="2">
        <f>H156*simulador!$C$5</f>
        <v>362.49999999999773</v>
      </c>
      <c r="F157" s="2">
        <f t="shared" si="7"/>
        <v>416.66666666666669</v>
      </c>
      <c r="G157" s="2">
        <f t="shared" si="6"/>
        <v>779.16666666666447</v>
      </c>
      <c r="H157" s="2">
        <f t="shared" si="8"/>
        <v>35833.33333333311</v>
      </c>
      <c r="J157" s="2">
        <f>G157-simulador!$C$9</f>
        <v>279.16666666666447</v>
      </c>
      <c r="K157" s="4">
        <f>J157+(1+simulador!$C$7)*K156</f>
        <v>162959.31199587288</v>
      </c>
    </row>
    <row r="158" spans="1:12" x14ac:dyDescent="0.25">
      <c r="A158" s="4">
        <f>A157*(1+simulador!$C$7)+$A$4</f>
        <v>153024.09037292033</v>
      </c>
      <c r="D158" s="1">
        <v>155</v>
      </c>
      <c r="E158" s="2">
        <f>H157*simulador!$C$5</f>
        <v>358.3333333333311</v>
      </c>
      <c r="F158" s="2">
        <f t="shared" si="7"/>
        <v>416.66666666666669</v>
      </c>
      <c r="G158" s="2">
        <f t="shared" si="6"/>
        <v>774.99999999999773</v>
      </c>
      <c r="H158" s="2">
        <f t="shared" si="8"/>
        <v>35416.666666666446</v>
      </c>
      <c r="J158" s="2">
        <f>G158-simulador!$C$9</f>
        <v>274.99999999999773</v>
      </c>
      <c r="K158" s="4">
        <f>J158+(1+simulador!$C$7)*K157</f>
        <v>164212.06786784812</v>
      </c>
    </row>
    <row r="159" spans="1:12" x14ac:dyDescent="0.25">
      <c r="A159" s="4">
        <f>A158*(1+simulador!$C$7)+$A$4</f>
        <v>154543.32104872743</v>
      </c>
      <c r="D159" s="1">
        <v>156</v>
      </c>
      <c r="E159" s="2">
        <f>H158*simulador!$C$5</f>
        <v>354.16666666666447</v>
      </c>
      <c r="F159" s="2">
        <f t="shared" si="7"/>
        <v>416.66666666666669</v>
      </c>
      <c r="G159" s="2">
        <f t="shared" si="6"/>
        <v>770.83333333333121</v>
      </c>
      <c r="H159" s="2">
        <f t="shared" si="8"/>
        <v>34999.999999999782</v>
      </c>
      <c r="J159" s="2">
        <f>G159-simulador!$C$9</f>
        <v>270.83333333333121</v>
      </c>
      <c r="K159" s="4">
        <f>J159+(1+simulador!$C$7)*K158</f>
        <v>165468.17360838855</v>
      </c>
    </row>
    <row r="160" spans="1:12" x14ac:dyDescent="0.25">
      <c r="A160" s="4">
        <f>A159*(1+simulador!$C$7)+$A$4</f>
        <v>156071.66710858943</v>
      </c>
      <c r="D160" s="1">
        <v>157</v>
      </c>
      <c r="E160" s="2">
        <f>H159*simulador!$C$5</f>
        <v>349.99999999999784</v>
      </c>
      <c r="F160" s="2">
        <f t="shared" si="7"/>
        <v>416.66666666666669</v>
      </c>
      <c r="G160" s="2">
        <f t="shared" si="6"/>
        <v>766.66666666666447</v>
      </c>
      <c r="H160" s="2">
        <f t="shared" si="8"/>
        <v>34583.333333333117</v>
      </c>
      <c r="J160" s="2">
        <f>G160-simulador!$C$9</f>
        <v>266.66666666666447</v>
      </c>
      <c r="K160" s="4">
        <f>J160+(1+simulador!$C$7)*K159</f>
        <v>166727.64931670553</v>
      </c>
    </row>
    <row r="161" spans="1:11" x14ac:dyDescent="0.25">
      <c r="A161" s="4">
        <f>A160*(1+simulador!$C$7)+$A$4</f>
        <v>157609.18324481056</v>
      </c>
      <c r="D161" s="1">
        <v>158</v>
      </c>
      <c r="E161" s="2">
        <f>H160*simulador!$C$5</f>
        <v>345.83333333333115</v>
      </c>
      <c r="F161" s="2">
        <f t="shared" si="7"/>
        <v>416.66666666666669</v>
      </c>
      <c r="G161" s="2">
        <f t="shared" si="6"/>
        <v>762.49999999999784</v>
      </c>
      <c r="H161" s="2">
        <f t="shared" si="8"/>
        <v>34166.666666666453</v>
      </c>
      <c r="J161" s="2">
        <f>G161-simulador!$C$9</f>
        <v>262.49999999999784</v>
      </c>
      <c r="K161" s="4">
        <f>J161+(1+simulador!$C$7)*K160</f>
        <v>167990.51521260577</v>
      </c>
    </row>
    <row r="162" spans="1:11" x14ac:dyDescent="0.25">
      <c r="A162" s="4">
        <f>A161*(1+simulador!$C$7)+$A$4</f>
        <v>159155.92447784904</v>
      </c>
      <c r="D162" s="1">
        <v>159</v>
      </c>
      <c r="E162" s="2">
        <f>H161*simulador!$C$5</f>
        <v>341.66666666666453</v>
      </c>
      <c r="F162" s="2">
        <f t="shared" si="7"/>
        <v>416.66666666666669</v>
      </c>
      <c r="G162" s="2">
        <f t="shared" si="6"/>
        <v>758.33333333333121</v>
      </c>
      <c r="H162" s="2">
        <f t="shared" si="8"/>
        <v>33749.999999999789</v>
      </c>
      <c r="J162" s="2">
        <f>G162-simulador!$C$9</f>
        <v>258.33333333333121</v>
      </c>
      <c r="K162" s="4">
        <f>J162+(1+simulador!$C$7)*K161</f>
        <v>169256.79163721474</v>
      </c>
    </row>
    <row r="163" spans="1:11" x14ac:dyDescent="0.25">
      <c r="A163" s="4">
        <f>A162*(1+simulador!$C$7)+$A$4</f>
        <v>160711.94615828572</v>
      </c>
      <c r="D163" s="1">
        <v>160</v>
      </c>
      <c r="E163" s="2">
        <f>H162*simulador!$C$5</f>
        <v>337.4999999999979</v>
      </c>
      <c r="F163" s="2">
        <f t="shared" si="7"/>
        <v>416.66666666666669</v>
      </c>
      <c r="G163" s="2">
        <f t="shared" si="6"/>
        <v>754.16666666666458</v>
      </c>
      <c r="H163" s="2">
        <f t="shared" si="8"/>
        <v>33333.333333333125</v>
      </c>
      <c r="J163" s="2">
        <f>G163-simulador!$C$9</f>
        <v>254.16666666666458</v>
      </c>
      <c r="K163" s="4">
        <f>J163+(1+simulador!$C$7)*K162</f>
        <v>170526.4990537047</v>
      </c>
    </row>
    <row r="164" spans="1:11" x14ac:dyDescent="0.25">
      <c r="A164" s="4">
        <f>A163*(1+simulador!$C$7)+$A$4</f>
        <v>162277.30396880506</v>
      </c>
      <c r="D164" s="1">
        <v>161</v>
      </c>
      <c r="E164" s="2">
        <f>H163*simulador!$C$5</f>
        <v>333.33333333333127</v>
      </c>
      <c r="F164" s="2">
        <f t="shared" si="7"/>
        <v>416.66666666666669</v>
      </c>
      <c r="G164" s="2">
        <f t="shared" si="6"/>
        <v>749.99999999999795</v>
      </c>
      <c r="H164" s="2">
        <f t="shared" si="8"/>
        <v>32916.666666666461</v>
      </c>
      <c r="J164" s="2">
        <f>G164-simulador!$C$9</f>
        <v>249.99999999999795</v>
      </c>
      <c r="K164" s="4">
        <f>J164+(1+simulador!$C$7)*K163</f>
        <v>171799.65804802693</v>
      </c>
    </row>
    <row r="165" spans="1:11" x14ac:dyDescent="0.25">
      <c r="A165" s="4">
        <f>A164*(1+simulador!$C$7)+$A$4</f>
        <v>163852.05392618751</v>
      </c>
      <c r="D165" s="1">
        <v>162</v>
      </c>
      <c r="E165" s="2">
        <f>H164*simulador!$C$5</f>
        <v>329.16666666666464</v>
      </c>
      <c r="F165" s="2">
        <f t="shared" si="7"/>
        <v>416.66666666666669</v>
      </c>
      <c r="G165" s="2">
        <f t="shared" si="6"/>
        <v>745.83333333333132</v>
      </c>
      <c r="H165" s="2">
        <f t="shared" si="8"/>
        <v>32499.999999999793</v>
      </c>
      <c r="J165" s="2">
        <f>G165-simulador!$C$9</f>
        <v>245.83333333333132</v>
      </c>
      <c r="K165" s="4">
        <f>J165+(1+simulador!$C$7)*K164</f>
        <v>173076.28932964843</v>
      </c>
    </row>
    <row r="166" spans="1:11" x14ac:dyDescent="0.25">
      <c r="A166" s="4">
        <f>A165*(1+simulador!$C$7)+$A$4</f>
        <v>165436.25238331425</v>
      </c>
      <c r="D166" s="1">
        <v>163</v>
      </c>
      <c r="E166" s="2">
        <f>H165*simulador!$C$5</f>
        <v>324.99999999999795</v>
      </c>
      <c r="F166" s="2">
        <f t="shared" si="7"/>
        <v>416.66666666666669</v>
      </c>
      <c r="G166" s="2">
        <f t="shared" si="6"/>
        <v>741.6666666666647</v>
      </c>
      <c r="H166" s="2">
        <f t="shared" si="8"/>
        <v>32083.333333333125</v>
      </c>
      <c r="J166" s="2">
        <f>G166-simulador!$C$9</f>
        <v>241.6666666666647</v>
      </c>
      <c r="K166" s="4">
        <f>J166+(1+simulador!$C$7)*K165</f>
        <v>174356.41373229297</v>
      </c>
    </row>
    <row r="167" spans="1:11" x14ac:dyDescent="0.25">
      <c r="A167" s="4">
        <f>A166*(1+simulador!$C$7)+$A$4</f>
        <v>167029.95603118377</v>
      </c>
      <c r="D167" s="1">
        <v>164</v>
      </c>
      <c r="E167" s="2">
        <f>H166*simulador!$C$5</f>
        <v>320.83333333333127</v>
      </c>
      <c r="F167" s="2">
        <f t="shared" si="7"/>
        <v>416.66666666666669</v>
      </c>
      <c r="G167" s="2">
        <f t="shared" si="6"/>
        <v>737.49999999999795</v>
      </c>
      <c r="H167" s="2">
        <f t="shared" si="8"/>
        <v>31666.666666666457</v>
      </c>
      <c r="J167" s="2">
        <f>G167-simulador!$C$9</f>
        <v>237.49999999999795</v>
      </c>
      <c r="K167" s="4">
        <f>J167+(1+simulador!$C$7)*K166</f>
        <v>175640.05221468673</v>
      </c>
    </row>
    <row r="168" spans="1:11" x14ac:dyDescent="0.25">
      <c r="A168" s="4">
        <f>A167*(1+simulador!$C$7)+$A$4</f>
        <v>168633.22190094047</v>
      </c>
      <c r="D168" s="1">
        <v>165</v>
      </c>
      <c r="E168" s="2">
        <f>H167*simulador!$C$5</f>
        <v>316.66666666666458</v>
      </c>
      <c r="F168" s="2">
        <f t="shared" si="7"/>
        <v>416.66666666666669</v>
      </c>
      <c r="G168" s="2">
        <f t="shared" si="6"/>
        <v>733.33333333333121</v>
      </c>
      <c r="H168" s="2">
        <f t="shared" si="8"/>
        <v>31249.999999999789</v>
      </c>
      <c r="J168" s="2">
        <f>G168-simulador!$C$9</f>
        <v>233.33333333333121</v>
      </c>
      <c r="K168" s="4">
        <f>J168+(1+simulador!$C$7)*K167</f>
        <v>176927.22586130819</v>
      </c>
    </row>
    <row r="169" spans="1:11" x14ac:dyDescent="0.25">
      <c r="A169" s="4">
        <f>A168*(1+simulador!$C$7)+$A$4</f>
        <v>170246.10736591573</v>
      </c>
      <c r="D169" s="1">
        <v>166</v>
      </c>
      <c r="E169" s="2">
        <f>H168*simulador!$C$5</f>
        <v>312.4999999999979</v>
      </c>
      <c r="F169" s="2">
        <f t="shared" si="7"/>
        <v>416.66666666666669</v>
      </c>
      <c r="G169" s="2">
        <f t="shared" si="6"/>
        <v>729.16666666666458</v>
      </c>
      <c r="H169" s="2">
        <f t="shared" si="8"/>
        <v>30833.333333333121</v>
      </c>
      <c r="J169" s="2">
        <f>G169-simulador!$C$9</f>
        <v>229.16666666666458</v>
      </c>
      <c r="K169" s="4">
        <f>J169+(1+simulador!$C$7)*K168</f>
        <v>178217.95588314271</v>
      </c>
    </row>
    <row r="170" spans="1:11" x14ac:dyDescent="0.25">
      <c r="A170" s="4">
        <f>A169*(1+simulador!$C$7)+$A$4</f>
        <v>171868.67014368082</v>
      </c>
      <c r="D170" s="1">
        <v>167</v>
      </c>
      <c r="E170" s="2">
        <f>H169*simulador!$C$5</f>
        <v>308.33333333333121</v>
      </c>
      <c r="F170" s="2">
        <f t="shared" si="7"/>
        <v>416.66666666666669</v>
      </c>
      <c r="G170" s="2">
        <f t="shared" si="6"/>
        <v>724.99999999999795</v>
      </c>
      <c r="H170" s="2">
        <f t="shared" si="8"/>
        <v>30416.666666666453</v>
      </c>
      <c r="J170" s="2">
        <f>G170-simulador!$C$9</f>
        <v>224.99999999999795</v>
      </c>
      <c r="K170" s="4">
        <f>J170+(1+simulador!$C$7)*K169</f>
        <v>179512.26361844156</v>
      </c>
    </row>
    <row r="171" spans="1:11" x14ac:dyDescent="0.25">
      <c r="A171" s="4">
        <f>A170*(1+simulador!$C$7)+$A$4</f>
        <v>173500.96829811251</v>
      </c>
      <c r="D171" s="1">
        <v>168</v>
      </c>
      <c r="E171" s="2">
        <f>H170*simulador!$C$5</f>
        <v>304.16666666666453</v>
      </c>
      <c r="F171" s="2">
        <f t="shared" si="7"/>
        <v>416.66666666666669</v>
      </c>
      <c r="G171" s="2">
        <f t="shared" si="6"/>
        <v>720.83333333333121</v>
      </c>
      <c r="H171" s="2">
        <f t="shared" si="8"/>
        <v>29999.999999999785</v>
      </c>
      <c r="J171" s="2">
        <f>G171-simulador!$C$9</f>
        <v>220.83333333333121</v>
      </c>
      <c r="K171" s="4">
        <f>J171+(1+simulador!$C$7)*K170</f>
        <v>180810.17053348557</v>
      </c>
    </row>
    <row r="172" spans="1:11" x14ac:dyDescent="0.25">
      <c r="A172" s="4">
        <f>A171*(1+simulador!$C$7)+$A$4</f>
        <v>175143.06024147081</v>
      </c>
      <c r="D172" s="1">
        <v>169</v>
      </c>
      <c r="E172" s="2">
        <f>H171*simulador!$C$5</f>
        <v>299.99999999999784</v>
      </c>
      <c r="F172" s="2">
        <f t="shared" si="7"/>
        <v>416.66666666666669</v>
      </c>
      <c r="G172" s="2">
        <f t="shared" si="6"/>
        <v>716.66666666666447</v>
      </c>
      <c r="H172" s="2">
        <f t="shared" si="8"/>
        <v>29583.333333333117</v>
      </c>
      <c r="J172" s="2">
        <f>G172-simulador!$C$9</f>
        <v>216.66666666666447</v>
      </c>
      <c r="K172" s="4">
        <f>J172+(1+simulador!$C$7)*K171</f>
        <v>182111.69822335313</v>
      </c>
    </row>
    <row r="173" spans="1:11" x14ac:dyDescent="0.25">
      <c r="A173" s="4">
        <f>A172*(1+simulador!$C$7)+$A$4</f>
        <v>176795.00473648927</v>
      </c>
      <c r="D173" s="1">
        <v>170</v>
      </c>
      <c r="E173" s="2">
        <f>H172*simulador!$C$5</f>
        <v>295.83333333333115</v>
      </c>
      <c r="F173" s="2">
        <f t="shared" si="7"/>
        <v>416.66666666666669</v>
      </c>
      <c r="G173" s="2">
        <f t="shared" si="6"/>
        <v>712.49999999999784</v>
      </c>
      <c r="H173" s="2">
        <f t="shared" si="8"/>
        <v>29166.66666666645</v>
      </c>
      <c r="J173" s="2">
        <f>G173-simulador!$C$9</f>
        <v>212.49999999999784</v>
      </c>
      <c r="K173" s="4">
        <f>J173+(1+simulador!$C$7)*K172</f>
        <v>183416.86841269326</v>
      </c>
    </row>
    <row r="174" spans="1:11" x14ac:dyDescent="0.25">
      <c r="A174" s="4">
        <f>A173*(1+simulador!$C$7)+$A$4</f>
        <v>178456.86089847784</v>
      </c>
      <c r="D174" s="1">
        <v>171</v>
      </c>
      <c r="E174" s="2">
        <f>H173*simulador!$C$5</f>
        <v>291.66666666666453</v>
      </c>
      <c r="F174" s="2">
        <f t="shared" si="7"/>
        <v>416.66666666666669</v>
      </c>
      <c r="G174" s="2">
        <f t="shared" si="6"/>
        <v>708.33333333333121</v>
      </c>
      <c r="H174" s="2">
        <f t="shared" si="8"/>
        <v>28749.999999999782</v>
      </c>
      <c r="J174" s="2">
        <f>G174-simulador!$C$9</f>
        <v>208.33333333333121</v>
      </c>
      <c r="K174" s="4">
        <f>J174+(1+simulador!$C$7)*K173</f>
        <v>184725.70295650276</v>
      </c>
    </row>
    <row r="175" spans="1:11" x14ac:dyDescent="0.25">
      <c r="A175" s="4">
        <f>A174*(1+simulador!$C$7)+$A$4</f>
        <v>180128.68819743831</v>
      </c>
      <c r="D175" s="1">
        <v>172</v>
      </c>
      <c r="E175" s="2">
        <f>H174*simulador!$C$5</f>
        <v>287.49999999999784</v>
      </c>
      <c r="F175" s="2">
        <f t="shared" si="7"/>
        <v>416.66666666666669</v>
      </c>
      <c r="G175" s="2">
        <f t="shared" si="6"/>
        <v>704.16666666666447</v>
      </c>
      <c r="H175" s="2">
        <f t="shared" si="8"/>
        <v>28333.333333333114</v>
      </c>
      <c r="J175" s="2">
        <f>G175-simulador!$C$9</f>
        <v>204.16666666666447</v>
      </c>
      <c r="K175" s="4">
        <f>J175+(1+simulador!$C$7)*K174</f>
        <v>186038.22384090844</v>
      </c>
    </row>
    <row r="176" spans="1:11" x14ac:dyDescent="0.25">
      <c r="A176" s="4">
        <f>A175*(1+simulador!$C$7)+$A$4</f>
        <v>181810.54646019253</v>
      </c>
      <c r="D176" s="1">
        <v>173</v>
      </c>
      <c r="E176" s="2">
        <f>H175*simulador!$C$5</f>
        <v>283.33333333333115</v>
      </c>
      <c r="F176" s="2">
        <f t="shared" si="7"/>
        <v>416.66666666666669</v>
      </c>
      <c r="G176" s="2">
        <f t="shared" si="6"/>
        <v>699.99999999999784</v>
      </c>
      <c r="H176" s="2">
        <f t="shared" si="8"/>
        <v>27916.666666666446</v>
      </c>
      <c r="J176" s="2">
        <f>G176-simulador!$C$9</f>
        <v>199.99999999999784</v>
      </c>
      <c r="K176" s="4">
        <f>J176+(1+simulador!$C$7)*K175</f>
        <v>187354.45318395388</v>
      </c>
    </row>
    <row r="177" spans="1:11" x14ac:dyDescent="0.25">
      <c r="A177" s="4">
        <f>A176*(1+simulador!$C$7)+$A$4</f>
        <v>183502.49587252329</v>
      </c>
      <c r="D177" s="1">
        <v>174</v>
      </c>
      <c r="E177" s="2">
        <f>H176*simulador!$C$5</f>
        <v>279.16666666666447</v>
      </c>
      <c r="F177" s="2">
        <f t="shared" si="7"/>
        <v>416.66666666666669</v>
      </c>
      <c r="G177" s="2">
        <f t="shared" si="6"/>
        <v>695.83333333333121</v>
      </c>
      <c r="H177" s="2">
        <f t="shared" si="8"/>
        <v>27499.999999999778</v>
      </c>
      <c r="J177" s="2">
        <f>G177-simulador!$C$9</f>
        <v>195.83333333333121</v>
      </c>
      <c r="K177" s="4">
        <f>J177+(1+simulador!$C$7)*K176</f>
        <v>188674.41323639094</v>
      </c>
    </row>
    <row r="178" spans="1:11" x14ac:dyDescent="0.25">
      <c r="A178" s="4">
        <f>A177*(1+simulador!$C$7)+$A$4</f>
        <v>185204.59698132804</v>
      </c>
      <c r="D178" s="1">
        <v>175</v>
      </c>
      <c r="E178" s="2">
        <f>H177*simulador!$C$5</f>
        <v>274.99999999999778</v>
      </c>
      <c r="F178" s="2">
        <f t="shared" si="7"/>
        <v>416.66666666666669</v>
      </c>
      <c r="G178" s="2">
        <f t="shared" si="6"/>
        <v>691.66666666666447</v>
      </c>
      <c r="H178" s="2">
        <f t="shared" si="8"/>
        <v>27083.33333333311</v>
      </c>
      <c r="J178" s="2">
        <f>G178-simulador!$C$9</f>
        <v>191.66666666666447</v>
      </c>
      <c r="K178" s="4">
        <f>J178+(1+simulador!$C$7)*K177</f>
        <v>189998.12638247595</v>
      </c>
    </row>
    <row r="179" spans="1:11" x14ac:dyDescent="0.25">
      <c r="A179" s="4">
        <f>A178*(1+simulador!$C$7)+$A$4</f>
        <v>186916.91069678561</v>
      </c>
      <c r="D179" s="1">
        <v>176</v>
      </c>
      <c r="E179" s="2">
        <f>H178*simulador!$C$5</f>
        <v>270.8333333333311</v>
      </c>
      <c r="F179" s="2">
        <f t="shared" si="7"/>
        <v>416.66666666666669</v>
      </c>
      <c r="G179" s="2">
        <f t="shared" si="6"/>
        <v>687.49999999999773</v>
      </c>
      <c r="H179" s="2">
        <f t="shared" si="8"/>
        <v>26666.666666666442</v>
      </c>
      <c r="J179" s="2">
        <f>G179-simulador!$C$9</f>
        <v>187.49999999999773</v>
      </c>
      <c r="K179" s="4">
        <f>J179+(1+simulador!$C$7)*K178</f>
        <v>191325.61514077079</v>
      </c>
    </row>
    <row r="180" spans="1:11" x14ac:dyDescent="0.25">
      <c r="A180" s="4">
        <f>A179*(1+simulador!$C$7)+$A$4</f>
        <v>188639.49829453591</v>
      </c>
      <c r="D180" s="1">
        <v>177</v>
      </c>
      <c r="E180" s="2">
        <f>H179*simulador!$C$5</f>
        <v>266.66666666666441</v>
      </c>
      <c r="F180" s="2">
        <f t="shared" si="7"/>
        <v>416.66666666666669</v>
      </c>
      <c r="G180" s="2">
        <f t="shared" si="6"/>
        <v>683.3333333333311</v>
      </c>
      <c r="H180" s="2">
        <f t="shared" si="8"/>
        <v>26249.999999999774</v>
      </c>
      <c r="J180" s="2">
        <f>G180-simulador!$C$9</f>
        <v>183.3333333333311</v>
      </c>
      <c r="K180" s="4">
        <f>J180+(1+simulador!$C$7)*K179</f>
        <v>192656.90216494875</v>
      </c>
    </row>
    <row r="181" spans="1:11" x14ac:dyDescent="0.25">
      <c r="A181" s="4">
        <f>A180*(1+simulador!$C$7)+$A$4</f>
        <v>190372.42141787271</v>
      </c>
      <c r="D181" s="1">
        <v>178</v>
      </c>
      <c r="E181" s="2">
        <f>H180*simulador!$C$5</f>
        <v>262.49999999999773</v>
      </c>
      <c r="F181" s="2">
        <f t="shared" si="7"/>
        <v>416.66666666666669</v>
      </c>
      <c r="G181" s="2">
        <f t="shared" si="6"/>
        <v>679.16666666666447</v>
      </c>
      <c r="H181" s="2">
        <f t="shared" si="8"/>
        <v>25833.333333333107</v>
      </c>
      <c r="J181" s="2">
        <f>G181-simulador!$C$9</f>
        <v>179.16666666666447</v>
      </c>
      <c r="K181" s="4">
        <f>J181+(1+simulador!$C$7)*K180</f>
        <v>193992.0102446051</v>
      </c>
    </row>
    <row r="182" spans="1:11" x14ac:dyDescent="0.25">
      <c r="A182" s="4">
        <f>A181*(1+simulador!$C$7)+$A$4</f>
        <v>192115.74207994959</v>
      </c>
      <c r="D182" s="1">
        <v>179</v>
      </c>
      <c r="E182" s="2">
        <f>H181*simulador!$C$5</f>
        <v>258.3333333333311</v>
      </c>
      <c r="F182" s="2">
        <f t="shared" si="7"/>
        <v>416.66666666666669</v>
      </c>
      <c r="G182" s="2">
        <f t="shared" si="6"/>
        <v>674.99999999999773</v>
      </c>
      <c r="H182" s="2">
        <f t="shared" si="8"/>
        <v>25416.666666666439</v>
      </c>
      <c r="J182" s="2">
        <f>G182-simulador!$C$9</f>
        <v>174.99999999999773</v>
      </c>
      <c r="K182" s="4">
        <f>J182+(1+simulador!$C$7)*K181</f>
        <v>195330.96230607273</v>
      </c>
    </row>
    <row r="183" spans="1:11" x14ac:dyDescent="0.25">
      <c r="A183" s="4">
        <f>A182*(1+simulador!$C$7)+$A$4</f>
        <v>193869.5226659989</v>
      </c>
      <c r="D183" s="1">
        <v>180</v>
      </c>
      <c r="E183" s="2">
        <f>H182*simulador!$C$5</f>
        <v>254.16666666666438</v>
      </c>
      <c r="F183" s="2">
        <f t="shared" si="7"/>
        <v>416.66666666666669</v>
      </c>
      <c r="G183" s="2">
        <f t="shared" si="6"/>
        <v>670.8333333333311</v>
      </c>
      <c r="H183" s="2">
        <f t="shared" si="8"/>
        <v>24999.999999999771</v>
      </c>
      <c r="J183" s="2">
        <f>G183-simulador!$C$9</f>
        <v>170.8333333333311</v>
      </c>
      <c r="K183" s="4">
        <f>J183+(1+simulador!$C$7)*K182</f>
        <v>196673.78141324251</v>
      </c>
    </row>
    <row r="184" spans="1:11" x14ac:dyDescent="0.25">
      <c r="A184" s="4">
        <f>A183*(1+simulador!$C$7)+$A$4</f>
        <v>195633.82593556453</v>
      </c>
      <c r="D184" s="1">
        <v>181</v>
      </c>
      <c r="E184" s="2">
        <f>H183*simulador!$C$5</f>
        <v>249.99999999999773</v>
      </c>
      <c r="F184" s="2">
        <f t="shared" si="7"/>
        <v>416.66666666666669</v>
      </c>
      <c r="G184" s="2">
        <f t="shared" si="6"/>
        <v>666.66666666666447</v>
      </c>
      <c r="H184" s="2">
        <f t="shared" si="8"/>
        <v>24583.333333333103</v>
      </c>
      <c r="J184" s="2">
        <f>G184-simulador!$C$9</f>
        <v>166.66666666666447</v>
      </c>
      <c r="K184" s="4">
        <f>J184+(1+simulador!$C$7)*K183</f>
        <v>198020.49076838861</v>
      </c>
    </row>
    <row r="185" spans="1:11" x14ac:dyDescent="0.25">
      <c r="A185" s="4">
        <f>A184*(1+simulador!$C$7)+$A$4</f>
        <v>197408.71502474754</v>
      </c>
      <c r="D185" s="1">
        <v>182</v>
      </c>
      <c r="E185" s="2">
        <f>H184*simulador!$C$5</f>
        <v>245.83333333333104</v>
      </c>
      <c r="F185" s="2">
        <f t="shared" si="7"/>
        <v>416.66666666666669</v>
      </c>
      <c r="G185" s="2">
        <f t="shared" si="6"/>
        <v>662.49999999999773</v>
      </c>
      <c r="H185" s="2">
        <f t="shared" si="8"/>
        <v>24166.666666666435</v>
      </c>
      <c r="J185" s="2">
        <f>G185-simulador!$C$9</f>
        <v>162.49999999999773</v>
      </c>
      <c r="K185" s="4">
        <f>J185+(1+simulador!$C$7)*K184</f>
        <v>199371.11371299895</v>
      </c>
    </row>
    <row r="186" spans="1:11" x14ac:dyDescent="0.25">
      <c r="A186" s="4">
        <f>A185*(1+simulador!$C$7)+$A$4</f>
        <v>199194.25344846561</v>
      </c>
      <c r="D186" s="1">
        <v>183</v>
      </c>
      <c r="E186" s="2">
        <f>H185*simulador!$C$5</f>
        <v>241.66666666666436</v>
      </c>
      <c r="F186" s="2">
        <f t="shared" si="7"/>
        <v>416.66666666666669</v>
      </c>
      <c r="G186" s="2">
        <f t="shared" si="6"/>
        <v>658.33333333333098</v>
      </c>
      <c r="H186" s="2">
        <f t="shared" si="8"/>
        <v>23749.999999999767</v>
      </c>
      <c r="J186" s="2">
        <f>G186-simulador!$C$9</f>
        <v>158.33333333333098</v>
      </c>
      <c r="K186" s="4">
        <f>J186+(1+simulador!$C$7)*K185</f>
        <v>200725.6737286103</v>
      </c>
    </row>
    <row r="187" spans="1:11" x14ac:dyDescent="0.25">
      <c r="A187" s="8">
        <f>A186*(1+simulador!$C$7)+$A$4</f>
        <v>200990.50510272599</v>
      </c>
      <c r="D187" s="1">
        <v>184</v>
      </c>
      <c r="E187" s="2">
        <f>H186*simulador!$C$5</f>
        <v>237.49999999999767</v>
      </c>
      <c r="F187" s="2">
        <f t="shared" si="7"/>
        <v>416.66666666666669</v>
      </c>
      <c r="G187" s="2">
        <f t="shared" si="6"/>
        <v>654.16666666666436</v>
      </c>
      <c r="H187" s="2">
        <f t="shared" si="8"/>
        <v>23333.333333333099</v>
      </c>
      <c r="J187" s="2">
        <f>G187-simulador!$C$9</f>
        <v>154.16666666666436</v>
      </c>
      <c r="K187" s="4">
        <f>J187+(1+simulador!$C$7)*K186</f>
        <v>202084.19443764864</v>
      </c>
    </row>
    <row r="188" spans="1:11" x14ac:dyDescent="0.25">
      <c r="A188" s="4">
        <f>A187*(1+simulador!$C$7)+$A$4</f>
        <v>202797.53426691197</v>
      </c>
      <c r="D188" s="1">
        <v>185</v>
      </c>
      <c r="E188" s="2">
        <f>H187*simulador!$C$5</f>
        <v>233.33333333333098</v>
      </c>
      <c r="F188" s="2">
        <f t="shared" si="7"/>
        <v>416.66666666666669</v>
      </c>
      <c r="G188" s="2">
        <f t="shared" si="6"/>
        <v>649.99999999999773</v>
      </c>
      <c r="H188" s="2">
        <f t="shared" si="8"/>
        <v>22916.666666666431</v>
      </c>
      <c r="J188" s="2">
        <f>G188-simulador!$C$9</f>
        <v>149.99999999999773</v>
      </c>
      <c r="K188" s="4">
        <f>J188+(1+simulador!$C$7)*K187</f>
        <v>203446.69960427453</v>
      </c>
    </row>
    <row r="189" spans="1:11" x14ac:dyDescent="0.25">
      <c r="A189" s="4">
        <f>A188*(1+simulador!$C$7)+$A$4</f>
        <v>204615.40560608305</v>
      </c>
      <c r="D189" s="1">
        <v>186</v>
      </c>
      <c r="E189" s="2">
        <f>H188*simulador!$C$5</f>
        <v>229.16666666666433</v>
      </c>
      <c r="F189" s="2">
        <f t="shared" si="7"/>
        <v>416.66666666666669</v>
      </c>
      <c r="G189" s="2">
        <f t="shared" si="6"/>
        <v>645.83333333333098</v>
      </c>
      <c r="H189" s="2">
        <f t="shared" si="8"/>
        <v>22499.999999999764</v>
      </c>
      <c r="J189" s="2">
        <f>G189-simulador!$C$9</f>
        <v>145.83333333333098</v>
      </c>
      <c r="K189" s="4">
        <f>J189+(1+simulador!$C$7)*K188</f>
        <v>204813.21313523353</v>
      </c>
    </row>
    <row r="190" spans="1:11" x14ac:dyDescent="0.25">
      <c r="A190" s="4">
        <f>A189*(1+simulador!$C$7)+$A$4</f>
        <v>206444.18417328916</v>
      </c>
      <c r="D190" s="1">
        <v>187</v>
      </c>
      <c r="E190" s="2">
        <f>H189*simulador!$C$5</f>
        <v>224.99999999999764</v>
      </c>
      <c r="F190" s="2">
        <f t="shared" si="7"/>
        <v>416.66666666666669</v>
      </c>
      <c r="G190" s="2">
        <f t="shared" si="6"/>
        <v>641.66666666666436</v>
      </c>
      <c r="H190" s="2">
        <f t="shared" si="8"/>
        <v>22083.333333333096</v>
      </c>
      <c r="J190" s="2">
        <f>G190-simulador!$C$9</f>
        <v>141.66666666666436</v>
      </c>
      <c r="K190" s="4">
        <f>J190+(1+simulador!$C$7)*K189</f>
        <v>206183.75908071158</v>
      </c>
    </row>
    <row r="191" spans="1:11" x14ac:dyDescent="0.25">
      <c r="A191" s="4">
        <f>A190*(1+simulador!$C$7)+$A$4</f>
        <v>208283.93541189854</v>
      </c>
      <c r="D191" s="1">
        <v>188</v>
      </c>
      <c r="E191" s="2">
        <f>H190*simulador!$C$5</f>
        <v>220.83333333333096</v>
      </c>
      <c r="F191" s="2">
        <f t="shared" si="7"/>
        <v>416.66666666666669</v>
      </c>
      <c r="G191" s="2">
        <f t="shared" si="6"/>
        <v>637.49999999999761</v>
      </c>
      <c r="H191" s="2">
        <f t="shared" si="8"/>
        <v>21666.666666666428</v>
      </c>
      <c r="J191" s="2">
        <f>G191-simulador!$C$9</f>
        <v>137.49999999999761</v>
      </c>
      <c r="K191" s="4">
        <f>J191+(1+simulador!$C$7)*K190</f>
        <v>207558.36163519585</v>
      </c>
    </row>
    <row r="192" spans="1:11" x14ac:dyDescent="0.25">
      <c r="A192" s="4">
        <f>A191*(1+simulador!$C$7)+$A$4</f>
        <v>210134.72515793954</v>
      </c>
      <c r="D192" s="1">
        <v>189</v>
      </c>
      <c r="E192" s="2">
        <f>H191*simulador!$C$5</f>
        <v>216.66666666666427</v>
      </c>
      <c r="F192" s="2">
        <f t="shared" si="7"/>
        <v>416.66666666666669</v>
      </c>
      <c r="G192" s="2">
        <f t="shared" si="6"/>
        <v>633.33333333333098</v>
      </c>
      <c r="H192" s="2">
        <f t="shared" si="8"/>
        <v>21249.99999999976</v>
      </c>
      <c r="J192" s="2">
        <f>G192-simulador!$C$9</f>
        <v>133.33333333333098</v>
      </c>
      <c r="K192" s="4">
        <f>J192+(1+simulador!$C$7)*K191</f>
        <v>208937.04513834036</v>
      </c>
    </row>
    <row r="193" spans="1:11" x14ac:dyDescent="0.25">
      <c r="A193" s="4">
        <f>A192*(1+simulador!$C$7)+$A$4</f>
        <v>211996.61964245676</v>
      </c>
      <c r="D193" s="1">
        <v>190</v>
      </c>
      <c r="E193" s="2">
        <f>H192*simulador!$C$5</f>
        <v>212.49999999999761</v>
      </c>
      <c r="F193" s="2">
        <f t="shared" si="7"/>
        <v>416.66666666666669</v>
      </c>
      <c r="G193" s="2">
        <f t="shared" si="6"/>
        <v>629.16666666666424</v>
      </c>
      <c r="H193" s="2">
        <f t="shared" si="8"/>
        <v>20833.333333333092</v>
      </c>
      <c r="J193" s="2">
        <f>G193-simulador!$C$9</f>
        <v>129.16666666666424</v>
      </c>
      <c r="K193" s="4">
        <f>J193+(1+simulador!$C$7)*K192</f>
        <v>210319.83407583705</v>
      </c>
    </row>
    <row r="194" spans="1:11" x14ac:dyDescent="0.25">
      <c r="A194" s="4">
        <f>A193*(1+simulador!$C$7)+$A$4</f>
        <v>213869.68549388112</v>
      </c>
      <c r="D194" s="1">
        <v>191</v>
      </c>
      <c r="E194" s="2">
        <f>H193*simulador!$C$5</f>
        <v>208.33333333333093</v>
      </c>
      <c r="F194" s="2">
        <f t="shared" si="7"/>
        <v>416.66666666666669</v>
      </c>
      <c r="G194" s="2">
        <f t="shared" si="6"/>
        <v>624.99999999999761</v>
      </c>
      <c r="H194" s="2">
        <f t="shared" si="8"/>
        <v>20416.666666666424</v>
      </c>
      <c r="J194" s="2">
        <f>G194-simulador!$C$9</f>
        <v>124.99999999999761</v>
      </c>
      <c r="K194" s="4">
        <f>J194+(1+simulador!$C$7)*K193</f>
        <v>211706.75308029208</v>
      </c>
    </row>
    <row r="195" spans="1:11" x14ac:dyDescent="0.25">
      <c r="A195" s="4">
        <f>A194*(1+simulador!$C$7)+$A$4</f>
        <v>215753.98974041402</v>
      </c>
      <c r="D195" s="1">
        <v>192</v>
      </c>
      <c r="E195" s="2">
        <f>H194*simulador!$C$5</f>
        <v>204.16666666666424</v>
      </c>
      <c r="F195" s="2">
        <f t="shared" si="7"/>
        <v>416.66666666666669</v>
      </c>
      <c r="G195" s="2">
        <f t="shared" si="6"/>
        <v>620.83333333333098</v>
      </c>
      <c r="H195" s="2">
        <f t="shared" si="8"/>
        <v>19999.999999999756</v>
      </c>
      <c r="J195" s="2">
        <f>G195-simulador!$C$9</f>
        <v>120.83333333333098</v>
      </c>
      <c r="K195" s="4">
        <f>J195+(1+simulador!$C$7)*K194</f>
        <v>213097.82693210719</v>
      </c>
    </row>
    <row r="196" spans="1:11" x14ac:dyDescent="0.25">
      <c r="A196" s="4">
        <f>A195*(1+simulador!$C$7)+$A$4</f>
        <v>217649.59981242614</v>
      </c>
      <c r="D196" s="1">
        <v>193</v>
      </c>
      <c r="E196" s="2">
        <f>H195*simulador!$C$5</f>
        <v>199.99999999999756</v>
      </c>
      <c r="F196" s="2">
        <f t="shared" si="7"/>
        <v>416.66666666666669</v>
      </c>
      <c r="G196" s="2">
        <f t="shared" si="6"/>
        <v>616.66666666666424</v>
      </c>
      <c r="H196" s="2">
        <f t="shared" si="8"/>
        <v>19583.333333333088</v>
      </c>
      <c r="J196" s="2">
        <f>G196-simulador!$C$9</f>
        <v>116.66666666666424</v>
      </c>
      <c r="K196" s="4">
        <f>J196+(1+simulador!$C$7)*K195</f>
        <v>214493.08056036648</v>
      </c>
    </row>
    <row r="197" spans="1:11" x14ac:dyDescent="0.25">
      <c r="A197" s="4">
        <f>A196*(1+simulador!$C$7)+$A$4</f>
        <v>219556.58354487031</v>
      </c>
      <c r="D197" s="1">
        <v>194</v>
      </c>
      <c r="E197" s="2">
        <f>H196*simulador!$C$5</f>
        <v>195.8333333333309</v>
      </c>
      <c r="F197" s="2">
        <f t="shared" si="7"/>
        <v>416.66666666666669</v>
      </c>
      <c r="G197" s="2">
        <f t="shared" ref="G197:G243" si="9">F197+E197</f>
        <v>612.49999999999761</v>
      </c>
      <c r="H197" s="2">
        <f t="shared" si="8"/>
        <v>19166.66666666642</v>
      </c>
      <c r="J197" s="2">
        <f>G197-simulador!$C$9</f>
        <v>112.49999999999761</v>
      </c>
      <c r="K197" s="4">
        <f>J197+(1+simulador!$C$7)*K196</f>
        <v>215892.53904372867</v>
      </c>
    </row>
    <row r="198" spans="1:11" x14ac:dyDescent="0.25">
      <c r="A198" s="4">
        <f>A197*(1+simulador!$C$7)+$A$4</f>
        <v>221475.00917970913</v>
      </c>
      <c r="D198" s="1">
        <v>195</v>
      </c>
      <c r="E198" s="2">
        <f>H197*simulador!$C$5</f>
        <v>191.66666666666421</v>
      </c>
      <c r="F198" s="2">
        <f t="shared" ref="F198:F242" si="10">F197</f>
        <v>416.66666666666669</v>
      </c>
      <c r="G198" s="2">
        <f t="shared" si="9"/>
        <v>608.33333333333087</v>
      </c>
      <c r="H198" s="2">
        <f t="shared" ref="H198:H243" si="11">H197-F198</f>
        <v>18749.999999999753</v>
      </c>
      <c r="J198" s="2">
        <f>G198-simulador!$C$9</f>
        <v>108.33333333333087</v>
      </c>
      <c r="K198" s="4">
        <f>J198+(1+simulador!$C$7)*K197</f>
        <v>217296.22761132437</v>
      </c>
    </row>
    <row r="199" spans="1:11" x14ac:dyDescent="0.25">
      <c r="A199" s="4">
        <f>A198*(1+simulador!$C$7)+$A$4</f>
        <v>223404.945368357</v>
      </c>
      <c r="D199" s="1">
        <v>196</v>
      </c>
      <c r="E199" s="2">
        <f>H198*simulador!$C$5</f>
        <v>187.49999999999753</v>
      </c>
      <c r="F199" s="2">
        <f t="shared" si="10"/>
        <v>416.66666666666669</v>
      </c>
      <c r="G199" s="2">
        <f t="shared" si="9"/>
        <v>604.16666666666424</v>
      </c>
      <c r="H199" s="2">
        <f t="shared" si="11"/>
        <v>18333.333333333085</v>
      </c>
      <c r="J199" s="2">
        <f>G199-simulador!$C$9</f>
        <v>104.16666666666424</v>
      </c>
      <c r="K199" s="4">
        <f>J199+(1+simulador!$C$7)*K198</f>
        <v>218704.17164365898</v>
      </c>
    </row>
    <row r="200" spans="1:11" x14ac:dyDescent="0.25">
      <c r="A200" s="4">
        <f>A199*(1+simulador!$C$7)+$A$4</f>
        <v>225346.46117413678</v>
      </c>
      <c r="D200" s="1">
        <v>197</v>
      </c>
      <c r="E200" s="2">
        <f>H199*simulador!$C$5</f>
        <v>183.33333333333084</v>
      </c>
      <c r="F200" s="2">
        <f t="shared" si="10"/>
        <v>416.66666666666669</v>
      </c>
      <c r="G200" s="2">
        <f t="shared" si="9"/>
        <v>599.9999999999975</v>
      </c>
      <c r="H200" s="2">
        <f t="shared" si="11"/>
        <v>17916.666666666417</v>
      </c>
      <c r="J200" s="2">
        <f>G200-simulador!$C$9</f>
        <v>99.999999999997499</v>
      </c>
      <c r="K200" s="4">
        <f>J200+(1+simulador!$C$7)*K199</f>
        <v>220116.39667352094</v>
      </c>
    </row>
    <row r="201" spans="1:11" x14ac:dyDescent="0.25">
      <c r="A201" s="4">
        <f>A200*(1+simulador!$C$7)+$A$4</f>
        <v>227299.6260747512</v>
      </c>
      <c r="D201" s="1">
        <v>198</v>
      </c>
      <c r="E201" s="2">
        <f>H200*simulador!$C$5</f>
        <v>179.16666666666418</v>
      </c>
      <c r="F201" s="2">
        <f t="shared" si="10"/>
        <v>416.66666666666669</v>
      </c>
      <c r="G201" s="2">
        <f t="shared" si="9"/>
        <v>595.83333333333087</v>
      </c>
      <c r="H201" s="2">
        <f t="shared" si="11"/>
        <v>17499.999999999749</v>
      </c>
      <c r="J201" s="2">
        <f>G201-simulador!$C$9</f>
        <v>95.83333333333087</v>
      </c>
      <c r="K201" s="4">
        <f>J201+(1+simulador!$C$7)*K200</f>
        <v>221532.92838689542</v>
      </c>
    </row>
    <row r="202" spans="1:11" x14ac:dyDescent="0.25">
      <c r="A202" s="4">
        <f>A201*(1+simulador!$C$7)+$A$4</f>
        <v>229264.5099647693</v>
      </c>
      <c r="D202" s="1">
        <v>199</v>
      </c>
      <c r="E202" s="2">
        <f>H201*simulador!$C$5</f>
        <v>174.9999999999975</v>
      </c>
      <c r="F202" s="2">
        <f t="shared" si="10"/>
        <v>416.66666666666669</v>
      </c>
      <c r="G202" s="2">
        <f t="shared" si="9"/>
        <v>591.66666666666424</v>
      </c>
      <c r="H202" s="2">
        <f t="shared" si="11"/>
        <v>17083.333333333081</v>
      </c>
      <c r="J202" s="2">
        <f>G202-simulador!$C$9</f>
        <v>91.666666666664241</v>
      </c>
      <c r="K202" s="4">
        <f>J202+(1+simulador!$C$7)*K201</f>
        <v>222953.79262388346</v>
      </c>
    </row>
    <row r="203" spans="1:11" x14ac:dyDescent="0.25">
      <c r="A203" s="4">
        <f>A202*(1+simulador!$C$7)+$A$4</f>
        <v>231241.18315812753</v>
      </c>
      <c r="D203" s="1">
        <v>200</v>
      </c>
      <c r="E203" s="2">
        <f>H202*simulador!$C$5</f>
        <v>170.83333333333081</v>
      </c>
      <c r="F203" s="2">
        <f t="shared" si="10"/>
        <v>416.66666666666669</v>
      </c>
      <c r="G203" s="2">
        <f t="shared" si="9"/>
        <v>587.4999999999975</v>
      </c>
      <c r="H203" s="2">
        <f t="shared" si="11"/>
        <v>16666.666666666413</v>
      </c>
      <c r="J203" s="2">
        <f>G203-simulador!$C$9</f>
        <v>87.499999999997499</v>
      </c>
      <c r="K203" s="4">
        <f>J203+(1+simulador!$C$7)*K202</f>
        <v>224379.01537962677</v>
      </c>
    </row>
    <row r="204" spans="1:11" x14ac:dyDescent="0.25">
      <c r="A204" s="4">
        <f>A203*(1+simulador!$C$7)+$A$4</f>
        <v>233229.71639064589</v>
      </c>
      <c r="D204" s="1">
        <v>201</v>
      </c>
      <c r="E204" s="2">
        <f>H203*simulador!$C$5</f>
        <v>166.66666666666413</v>
      </c>
      <c r="F204" s="2">
        <f t="shared" si="10"/>
        <v>416.66666666666669</v>
      </c>
      <c r="G204" s="2">
        <f t="shared" si="9"/>
        <v>583.33333333333076</v>
      </c>
      <c r="H204" s="2">
        <f t="shared" si="11"/>
        <v>16249.999999999747</v>
      </c>
      <c r="J204" s="2">
        <f>G204-simulador!$C$9</f>
        <v>83.333333333330756</v>
      </c>
      <c r="K204" s="4">
        <f>J204+(1+simulador!$C$7)*K203</f>
        <v>225808.62280523789</v>
      </c>
    </row>
    <row r="205" spans="1:11" x14ac:dyDescent="0.25">
      <c r="A205" s="4">
        <f>A204*(1+simulador!$C$7)+$A$4</f>
        <v>235230.1808225594</v>
      </c>
      <c r="D205" s="1">
        <v>202</v>
      </c>
      <c r="E205" s="2">
        <f>H204*simulador!$C$5</f>
        <v>162.49999999999747</v>
      </c>
      <c r="F205" s="2">
        <f t="shared" si="10"/>
        <v>416.66666666666669</v>
      </c>
      <c r="G205" s="2">
        <f t="shared" si="9"/>
        <v>579.16666666666413</v>
      </c>
      <c r="H205" s="2">
        <f t="shared" si="11"/>
        <v>15833.333333333081</v>
      </c>
      <c r="J205" s="2">
        <f>G205-simulador!$C$9</f>
        <v>79.166666666664128</v>
      </c>
      <c r="K205" s="4">
        <f>J205+(1+simulador!$C$7)*K204</f>
        <v>227242.64120873596</v>
      </c>
    </row>
    <row r="206" spans="1:11" x14ac:dyDescent="0.25">
      <c r="A206" s="4">
        <f>A205*(1+simulador!$C$7)+$A$4</f>
        <v>237242.64804106439</v>
      </c>
      <c r="D206" s="1">
        <v>203</v>
      </c>
      <c r="E206" s="2">
        <f>H205*simulador!$C$5</f>
        <v>158.33333333333081</v>
      </c>
      <c r="F206" s="2">
        <f t="shared" si="10"/>
        <v>416.66666666666669</v>
      </c>
      <c r="G206" s="2">
        <f t="shared" si="9"/>
        <v>574.9999999999975</v>
      </c>
      <c r="H206" s="2">
        <f t="shared" si="11"/>
        <v>15416.666666666415</v>
      </c>
      <c r="J206" s="2">
        <f>G206-simulador!$C$9</f>
        <v>74.999999999997499</v>
      </c>
      <c r="K206" s="4">
        <f>J206+(1+simulador!$C$7)*K205</f>
        <v>228681.09705598839</v>
      </c>
    </row>
    <row r="207" spans="1:11" x14ac:dyDescent="0.25">
      <c r="A207" s="4">
        <f>A206*(1+simulador!$C$7)+$A$4</f>
        <v>239267.1900628804</v>
      </c>
      <c r="D207" s="1">
        <v>204</v>
      </c>
      <c r="E207" s="2">
        <f>H206*simulador!$C$5</f>
        <v>154.16666666666416</v>
      </c>
      <c r="F207" s="2">
        <f t="shared" si="10"/>
        <v>416.66666666666669</v>
      </c>
      <c r="G207" s="2">
        <f t="shared" si="9"/>
        <v>570.83333333333087</v>
      </c>
      <c r="H207" s="2">
        <f t="shared" si="11"/>
        <v>14999.999999999749</v>
      </c>
      <c r="J207" s="2">
        <f>G207-simulador!$C$9</f>
        <v>70.83333333333087</v>
      </c>
      <c r="K207" s="4">
        <f>J207+(1+simulador!$C$7)*K206</f>
        <v>230124.01697165766</v>
      </c>
    </row>
    <row r="208" spans="1:11" x14ac:dyDescent="0.25">
      <c r="A208" s="4">
        <f>A207*(1+simulador!$C$7)+$A$4</f>
        <v>241303.87933682732</v>
      </c>
      <c r="D208" s="1">
        <v>205</v>
      </c>
      <c r="E208" s="2">
        <f>H207*simulador!$C$5</f>
        <v>149.9999999999975</v>
      </c>
      <c r="F208" s="2">
        <f t="shared" si="10"/>
        <v>416.66666666666669</v>
      </c>
      <c r="G208" s="2">
        <f t="shared" si="9"/>
        <v>566.66666666666424</v>
      </c>
      <c r="H208" s="2">
        <f t="shared" si="11"/>
        <v>14583.333333333083</v>
      </c>
      <c r="J208" s="2">
        <f>G208-simulador!$C$9</f>
        <v>66.666666666664241</v>
      </c>
      <c r="K208" s="4">
        <f>J208+(1+simulador!$C$7)*K207</f>
        <v>231571.42774015426</v>
      </c>
    </row>
    <row r="209" spans="1:11" x14ac:dyDescent="0.25">
      <c r="A209" s="4">
        <f>A208*(1+simulador!$C$7)+$A$4</f>
        <v>243352.78874641791</v>
      </c>
      <c r="D209" s="1">
        <v>206</v>
      </c>
      <c r="E209" s="2">
        <f>H208*simulador!$C$5</f>
        <v>145.83333333333084</v>
      </c>
      <c r="F209" s="2">
        <f t="shared" si="10"/>
        <v>416.66666666666669</v>
      </c>
      <c r="G209" s="2">
        <f t="shared" si="9"/>
        <v>562.4999999999975</v>
      </c>
      <c r="H209" s="2">
        <f t="shared" si="11"/>
        <v>14166.666666666417</v>
      </c>
      <c r="J209" s="2">
        <f>G209-simulador!$C$9</f>
        <v>62.499999999997499</v>
      </c>
      <c r="K209" s="4">
        <f>J209+(1+simulador!$C$7)*K208</f>
        <v>233023.3563065952</v>
      </c>
    </row>
    <row r="210" spans="1:11" x14ac:dyDescent="0.25">
      <c r="A210" s="4">
        <f>A209*(1+simulador!$C$7)+$A$4</f>
        <v>245413.99161246605</v>
      </c>
      <c r="D210" s="1">
        <v>207</v>
      </c>
      <c r="E210" s="2">
        <f>H209*simulador!$C$5</f>
        <v>141.66666666666418</v>
      </c>
      <c r="F210" s="2">
        <f t="shared" si="10"/>
        <v>416.66666666666669</v>
      </c>
      <c r="G210" s="2">
        <f t="shared" si="9"/>
        <v>558.33333333333087</v>
      </c>
      <c r="H210" s="2">
        <f t="shared" si="11"/>
        <v>13749.999999999751</v>
      </c>
      <c r="J210" s="2">
        <f>G210-simulador!$C$9</f>
        <v>58.33333333333087</v>
      </c>
      <c r="K210" s="4">
        <f>J210+(1+simulador!$C$7)*K209</f>
        <v>234479.82977776811</v>
      </c>
    </row>
    <row r="211" spans="1:11" x14ac:dyDescent="0.25">
      <c r="A211" s="4">
        <f>A210*(1+simulador!$C$7)+$A$4</f>
        <v>247487.56169571046</v>
      </c>
      <c r="D211" s="1">
        <v>208</v>
      </c>
      <c r="E211" s="2">
        <f>H210*simulador!$C$5</f>
        <v>137.4999999999975</v>
      </c>
      <c r="F211" s="2">
        <f t="shared" si="10"/>
        <v>416.66666666666669</v>
      </c>
      <c r="G211" s="2">
        <f t="shared" si="9"/>
        <v>554.16666666666424</v>
      </c>
      <c r="H211" s="2">
        <f t="shared" si="11"/>
        <v>13333.333333333085</v>
      </c>
      <c r="J211" s="2">
        <f>G211-simulador!$C$9</f>
        <v>54.166666666664241</v>
      </c>
      <c r="K211" s="4">
        <f>J211+(1+simulador!$C$7)*K210</f>
        <v>235940.87542310139</v>
      </c>
    </row>
    <row r="212" spans="1:11" x14ac:dyDescent="0.25">
      <c r="A212" s="4">
        <f>A211*(1+simulador!$C$7)+$A$4</f>
        <v>249573.57319945435</v>
      </c>
      <c r="D212" s="1">
        <v>209</v>
      </c>
      <c r="E212" s="2">
        <f>H211*simulador!$C$5</f>
        <v>133.33333333333084</v>
      </c>
      <c r="F212" s="2">
        <f t="shared" si="10"/>
        <v>416.66666666666669</v>
      </c>
      <c r="G212" s="2">
        <f t="shared" si="9"/>
        <v>549.9999999999975</v>
      </c>
      <c r="H212" s="2">
        <f t="shared" si="11"/>
        <v>12916.666666666419</v>
      </c>
      <c r="J212" s="2">
        <f>G212-simulador!$C$9</f>
        <v>49.999999999997499</v>
      </c>
      <c r="K212" s="4">
        <f>J212+(1+simulador!$C$7)*K211</f>
        <v>237406.52067564</v>
      </c>
    </row>
    <row r="213" spans="1:11" x14ac:dyDescent="0.25">
      <c r="A213" s="4">
        <f>A212*(1+simulador!$C$7)+$A$4</f>
        <v>251672.1007722207</v>
      </c>
      <c r="D213" s="1">
        <v>210</v>
      </c>
      <c r="E213" s="2">
        <f>H212*simulador!$C$5</f>
        <v>129.16666666666418</v>
      </c>
      <c r="F213" s="2">
        <f t="shared" si="10"/>
        <v>416.66666666666669</v>
      </c>
      <c r="G213" s="2">
        <f t="shared" si="9"/>
        <v>545.83333333333087</v>
      </c>
      <c r="H213" s="2">
        <f t="shared" si="11"/>
        <v>12499.999999999753</v>
      </c>
      <c r="J213" s="2">
        <f>G213-simulador!$C$9</f>
        <v>45.83333333333087</v>
      </c>
      <c r="K213" s="4">
        <f>J213+(1+simulador!$C$7)*K212</f>
        <v>238876.79313302718</v>
      </c>
    </row>
    <row r="214" spans="1:11" x14ac:dyDescent="0.25">
      <c r="A214" s="4">
        <f>A213*(1+simulador!$C$7)+$A$4</f>
        <v>253783.21951042366</v>
      </c>
      <c r="D214" s="1">
        <v>211</v>
      </c>
      <c r="E214" s="2">
        <f>H213*simulador!$C$5</f>
        <v>124.99999999999753</v>
      </c>
      <c r="F214" s="2">
        <f t="shared" si="10"/>
        <v>416.66666666666669</v>
      </c>
      <c r="G214" s="2">
        <f t="shared" si="9"/>
        <v>541.66666666666424</v>
      </c>
      <c r="H214" s="2">
        <f t="shared" si="11"/>
        <v>12083.333333333087</v>
      </c>
      <c r="J214" s="2">
        <f>G214-simulador!$C$9</f>
        <v>41.666666666664241</v>
      </c>
      <c r="K214" s="4">
        <f>J214+(1+simulador!$C$7)*K213</f>
        <v>240351.720558492</v>
      </c>
    </row>
    <row r="215" spans="1:11" x14ac:dyDescent="0.25">
      <c r="A215" s="4">
        <f>A214*(1+simulador!$C$7)+$A$4</f>
        <v>255907.00496105582</v>
      </c>
      <c r="D215" s="1">
        <v>212</v>
      </c>
      <c r="E215" s="2">
        <f>H214*simulador!$C$5</f>
        <v>120.83333333333087</v>
      </c>
      <c r="F215" s="2">
        <f t="shared" si="10"/>
        <v>416.66666666666669</v>
      </c>
      <c r="G215" s="2">
        <f t="shared" si="9"/>
        <v>537.4999999999975</v>
      </c>
      <c r="H215" s="2">
        <f t="shared" si="11"/>
        <v>11666.66666666642</v>
      </c>
      <c r="J215" s="2">
        <f>G215-simulador!$C$9</f>
        <v>37.499999999997499</v>
      </c>
      <c r="K215" s="4">
        <f>J215+(1+simulador!$C$7)*K214</f>
        <v>241831.33088184297</v>
      </c>
    </row>
    <row r="216" spans="1:11" x14ac:dyDescent="0.25">
      <c r="A216" s="4">
        <f>A215*(1+simulador!$C$7)+$A$4</f>
        <v>258043.53312439175</v>
      </c>
      <c r="D216" s="1">
        <v>213</v>
      </c>
      <c r="E216" s="2">
        <f>H215*simulador!$C$5</f>
        <v>116.66666666666421</v>
      </c>
      <c r="F216" s="2">
        <f t="shared" si="10"/>
        <v>416.66666666666669</v>
      </c>
      <c r="G216" s="2">
        <f t="shared" si="9"/>
        <v>533.33333333333087</v>
      </c>
      <c r="H216" s="2">
        <f t="shared" si="11"/>
        <v>11249.999999999754</v>
      </c>
      <c r="J216" s="2">
        <f>G216-simulador!$C$9</f>
        <v>33.33333333333087</v>
      </c>
      <c r="K216" s="4">
        <f>J216+(1+simulador!$C$7)*K215</f>
        <v>243315.65220046736</v>
      </c>
    </row>
    <row r="217" spans="1:11" x14ac:dyDescent="0.25">
      <c r="A217" s="4">
        <f>A216*(1+simulador!$C$7)+$A$4</f>
        <v>260192.88045670773</v>
      </c>
      <c r="D217" s="1">
        <v>214</v>
      </c>
      <c r="E217" s="2">
        <f>H216*simulador!$C$5</f>
        <v>112.49999999999754</v>
      </c>
      <c r="F217" s="2">
        <f t="shared" si="10"/>
        <v>416.66666666666669</v>
      </c>
      <c r="G217" s="2">
        <f t="shared" si="9"/>
        <v>529.16666666666424</v>
      </c>
      <c r="H217" s="2">
        <f t="shared" si="11"/>
        <v>10833.333333333088</v>
      </c>
      <c r="J217" s="2">
        <f>G217-simulador!$C$9</f>
        <v>29.166666666664241</v>
      </c>
      <c r="K217" s="4">
        <f>J217+(1+simulador!$C$7)*K216</f>
        <v>244804.71278033682</v>
      </c>
    </row>
    <row r="218" spans="1:11" x14ac:dyDescent="0.25">
      <c r="A218" s="4">
        <f>A217*(1+simulador!$C$7)+$A$4</f>
        <v>262355.12387301761</v>
      </c>
      <c r="D218" s="1">
        <v>215</v>
      </c>
      <c r="E218" s="2">
        <f>H217*simulador!$C$5</f>
        <v>108.33333333333088</v>
      </c>
      <c r="F218" s="2">
        <f t="shared" si="10"/>
        <v>416.66666666666669</v>
      </c>
      <c r="G218" s="2">
        <f t="shared" si="9"/>
        <v>524.99999999999761</v>
      </c>
      <c r="H218" s="2">
        <f t="shared" si="11"/>
        <v>10416.666666666422</v>
      </c>
      <c r="J218" s="2">
        <f>G218-simulador!$C$9</f>
        <v>24.999999999997613</v>
      </c>
      <c r="K218" s="4">
        <f>J218+(1+simulador!$C$7)*K217</f>
        <v>246298.54105701885</v>
      </c>
    </row>
    <row r="219" spans="1:11" x14ac:dyDescent="0.25">
      <c r="A219" s="4">
        <f>A218*(1+simulador!$C$7)+$A$4</f>
        <v>264530.34074982529</v>
      </c>
      <c r="D219" s="1">
        <v>216</v>
      </c>
      <c r="E219" s="2">
        <f>H218*simulador!$C$5</f>
        <v>104.16666666666423</v>
      </c>
      <c r="F219" s="2">
        <f t="shared" si="10"/>
        <v>416.66666666666669</v>
      </c>
      <c r="G219" s="2">
        <f t="shared" si="9"/>
        <v>520.83333333333087</v>
      </c>
      <c r="H219" s="2">
        <f t="shared" si="11"/>
        <v>9999.9999999997563</v>
      </c>
      <c r="J219" s="2">
        <f>G219-simulador!$C$9</f>
        <v>20.83333333333087</v>
      </c>
      <c r="K219" s="4">
        <f>J219+(1+simulador!$C$7)*K218</f>
        <v>247797.16563669432</v>
      </c>
    </row>
    <row r="220" spans="1:11" x14ac:dyDescent="0.25">
      <c r="A220" s="4">
        <f>A219*(1+simulador!$C$7)+$A$4</f>
        <v>266718.60892789386</v>
      </c>
      <c r="D220" s="1">
        <v>217</v>
      </c>
      <c r="E220" s="2">
        <f>H219*simulador!$C$5</f>
        <v>99.99999999999757</v>
      </c>
      <c r="F220" s="2">
        <f t="shared" si="10"/>
        <v>416.66666666666669</v>
      </c>
      <c r="G220" s="2">
        <f t="shared" si="9"/>
        <v>516.66666666666424</v>
      </c>
      <c r="H220" s="2">
        <f t="shared" si="11"/>
        <v>9583.3333333330902</v>
      </c>
      <c r="J220" s="2">
        <f>G220-simulador!$C$9</f>
        <v>16.666666666664241</v>
      </c>
      <c r="K220" s="4">
        <f>J220+(1+simulador!$C$7)*K219</f>
        <v>249300.61529718115</v>
      </c>
    </row>
    <row r="221" spans="1:11" x14ac:dyDescent="0.25">
      <c r="A221" s="4">
        <f>A220*(1+simulador!$C$7)+$A$4</f>
        <v>268920.00671503082</v>
      </c>
      <c r="D221" s="1">
        <v>218</v>
      </c>
      <c r="E221" s="2">
        <f>H220*simulador!$C$5</f>
        <v>95.833333333330899</v>
      </c>
      <c r="F221" s="2">
        <f t="shared" si="10"/>
        <v>416.66666666666669</v>
      </c>
      <c r="G221" s="2">
        <f t="shared" si="9"/>
        <v>512.49999999999761</v>
      </c>
      <c r="H221" s="2">
        <f t="shared" si="11"/>
        <v>9166.6666666664241</v>
      </c>
      <c r="J221" s="2">
        <f>G221-simulador!$C$9</f>
        <v>12.499999999997613</v>
      </c>
      <c r="K221" s="4">
        <f>J221+(1+simulador!$C$7)*K220</f>
        <v>250808.91898896423</v>
      </c>
    </row>
    <row r="222" spans="1:11" x14ac:dyDescent="0.25">
      <c r="A222" s="4">
        <f>A221*(1+simulador!$C$7)+$A$4</f>
        <v>271134.61288889061</v>
      </c>
      <c r="D222" s="1">
        <v>219</v>
      </c>
      <c r="E222" s="2">
        <f>H221*simulador!$C$5</f>
        <v>91.666666666664241</v>
      </c>
      <c r="F222" s="2">
        <f t="shared" si="10"/>
        <v>416.66666666666669</v>
      </c>
      <c r="G222" s="2">
        <f t="shared" si="9"/>
        <v>508.33333333333093</v>
      </c>
      <c r="H222" s="2">
        <f t="shared" si="11"/>
        <v>8749.9999999997581</v>
      </c>
      <c r="J222" s="2">
        <f>G222-simulador!$C$9</f>
        <v>8.333333333330927</v>
      </c>
      <c r="K222" s="4">
        <f>J222+(1+simulador!$C$7)*K221</f>
        <v>252322.10583623135</v>
      </c>
    </row>
    <row r="223" spans="1:11" x14ac:dyDescent="0.25">
      <c r="A223" s="4">
        <f>A222*(1+simulador!$C$7)+$A$4</f>
        <v>273362.50669979356</v>
      </c>
      <c r="D223" s="1">
        <v>220</v>
      </c>
      <c r="E223" s="2">
        <f>H222*simulador!$C$5</f>
        <v>87.499999999997584</v>
      </c>
      <c r="F223" s="2">
        <f t="shared" si="10"/>
        <v>416.66666666666669</v>
      </c>
      <c r="G223" s="2">
        <f t="shared" si="9"/>
        <v>504.16666666666424</v>
      </c>
      <c r="H223" s="2">
        <f t="shared" si="11"/>
        <v>8333.333333333092</v>
      </c>
      <c r="J223" s="2">
        <f>G223-simulador!$C$9</f>
        <v>4.1666666666642413</v>
      </c>
      <c r="K223" s="4">
        <f>J223+(1+simulador!$C$7)*K222</f>
        <v>253840.20513791539</v>
      </c>
    </row>
    <row r="224" spans="1:11" x14ac:dyDescent="0.25">
      <c r="A224" s="4">
        <f>A223*(1+simulador!$C$7)+$A$4</f>
        <v>275603.76787356194</v>
      </c>
      <c r="D224" s="1">
        <v>221</v>
      </c>
      <c r="E224" s="2">
        <f>H223*simulador!$C$5</f>
        <v>83.333333333330927</v>
      </c>
      <c r="F224" s="2">
        <f t="shared" si="10"/>
        <v>416.66666666666669</v>
      </c>
      <c r="G224" s="2">
        <f t="shared" si="9"/>
        <v>499.99999999999761</v>
      </c>
      <c r="H224" s="2">
        <f t="shared" si="11"/>
        <v>7916.666666666425</v>
      </c>
      <c r="J224" s="2">
        <f>G224-simulador!$C$9</f>
        <v>-2.3874235921539366E-12</v>
      </c>
      <c r="K224" s="4">
        <f>J224+(1+simulador!$C$7)*K223</f>
        <v>255363.24636874287</v>
      </c>
    </row>
    <row r="225" spans="1:11" x14ac:dyDescent="0.25">
      <c r="A225" s="4">
        <f>A224*(1+simulador!$C$7)+$A$4</f>
        <v>277858.47661437292</v>
      </c>
      <c r="D225" s="1">
        <v>222</v>
      </c>
      <c r="E225" s="2">
        <f>H224*simulador!$C$5</f>
        <v>79.166666666664256</v>
      </c>
      <c r="F225" s="2">
        <f t="shared" si="10"/>
        <v>416.66666666666669</v>
      </c>
      <c r="G225" s="2">
        <f t="shared" si="9"/>
        <v>495.83333333333093</v>
      </c>
      <c r="H225" s="2">
        <f t="shared" si="11"/>
        <v>7499.9999999997581</v>
      </c>
      <c r="J225" s="2">
        <f>G225-simulador!$C$9</f>
        <v>-4.166666666669073</v>
      </c>
      <c r="K225" s="4">
        <f>J225+(1+simulador!$C$7)*K224</f>
        <v>256891.25918028867</v>
      </c>
    </row>
    <row r="226" spans="1:11" x14ac:dyDescent="0.25">
      <c r="A226" s="4">
        <f>A225*(1+simulador!$C$7)+$A$4</f>
        <v>280126.71360762877</v>
      </c>
      <c r="D226" s="1">
        <v>223</v>
      </c>
      <c r="E226" s="2">
        <f>H225*simulador!$C$5</f>
        <v>74.999999999997584</v>
      </c>
      <c r="F226" s="2">
        <f t="shared" si="10"/>
        <v>416.66666666666669</v>
      </c>
      <c r="G226" s="2">
        <f t="shared" si="9"/>
        <v>491.66666666666424</v>
      </c>
      <c r="H226" s="2">
        <f t="shared" si="11"/>
        <v>7083.3333333330911</v>
      </c>
      <c r="J226" s="2">
        <f>G226-simulador!$C$9</f>
        <v>-8.3333333333357587</v>
      </c>
      <c r="K226" s="4">
        <f>J226+(1+simulador!$C$7)*K225</f>
        <v>258424.27340203707</v>
      </c>
    </row>
    <row r="227" spans="1:11" x14ac:dyDescent="0.25">
      <c r="A227" s="4">
        <f>A226*(1+simulador!$C$7)+$A$4</f>
        <v>282408.56002284412</v>
      </c>
      <c r="D227" s="1">
        <v>224</v>
      </c>
      <c r="E227" s="2">
        <f>H226*simulador!$C$5</f>
        <v>70.833333333330913</v>
      </c>
      <c r="F227" s="2">
        <f t="shared" si="10"/>
        <v>416.66666666666669</v>
      </c>
      <c r="G227" s="2">
        <f t="shared" si="9"/>
        <v>487.49999999999761</v>
      </c>
      <c r="H227" s="2">
        <f t="shared" si="11"/>
        <v>6666.6666666664241</v>
      </c>
      <c r="J227" s="2">
        <f>G227-simulador!$C$9</f>
        <v>-12.500000000002387</v>
      </c>
      <c r="K227" s="4">
        <f>J227+(1+simulador!$C$7)*K226</f>
        <v>259962.31904244929</v>
      </c>
    </row>
    <row r="228" spans="1:11" x14ac:dyDescent="0.25">
      <c r="A228" s="4">
        <f>A227*(1+simulador!$C$7)+$A$4</f>
        <v>284704.0975165508</v>
      </c>
      <c r="D228" s="1">
        <v>225</v>
      </c>
      <c r="E228" s="2">
        <f>H227*simulador!$C$5</f>
        <v>66.666666666664241</v>
      </c>
      <c r="F228" s="2">
        <f t="shared" si="10"/>
        <v>416.66666666666669</v>
      </c>
      <c r="G228" s="2">
        <f t="shared" si="9"/>
        <v>483.33333333333093</v>
      </c>
      <c r="H228" s="2">
        <f t="shared" si="11"/>
        <v>6249.9999999997572</v>
      </c>
      <c r="J228" s="2">
        <f>G228-simulador!$C$9</f>
        <v>-16.666666666669073</v>
      </c>
      <c r="K228" s="4">
        <f>J228+(1+simulador!$C$7)*K227</f>
        <v>261505.42629003734</v>
      </c>
    </row>
    <row r="229" spans="1:11" x14ac:dyDescent="0.25">
      <c r="A229" s="4">
        <f>A228*(1+simulador!$C$7)+$A$4</f>
        <v>287013.40823521971</v>
      </c>
      <c r="D229" s="1">
        <v>226</v>
      </c>
      <c r="E229" s="2">
        <f>H228*simulador!$C$5</f>
        <v>62.49999999999757</v>
      </c>
      <c r="F229" s="2">
        <f t="shared" si="10"/>
        <v>416.66666666666669</v>
      </c>
      <c r="G229" s="2">
        <f t="shared" si="9"/>
        <v>479.16666666666424</v>
      </c>
      <c r="H229" s="2">
        <f t="shared" si="11"/>
        <v>5833.3333333330902</v>
      </c>
      <c r="J229" s="2">
        <f>G229-simulador!$C$9</f>
        <v>-20.833333333335759</v>
      </c>
      <c r="K229" s="4">
        <f>J229+(1+simulador!$C$7)*K228</f>
        <v>263053.62551444425</v>
      </c>
    </row>
    <row r="230" spans="1:11" x14ac:dyDescent="0.25">
      <c r="A230" s="4">
        <f>A229*(1+simulador!$C$7)+$A$4</f>
        <v>289336.57481820061</v>
      </c>
      <c r="D230" s="1">
        <v>227</v>
      </c>
      <c r="E230" s="2">
        <f>H229*simulador!$C$5</f>
        <v>58.333333333330906</v>
      </c>
      <c r="F230" s="2">
        <f t="shared" si="10"/>
        <v>416.66666666666669</v>
      </c>
      <c r="G230" s="2">
        <f t="shared" si="9"/>
        <v>474.99999999999761</v>
      </c>
      <c r="H230" s="2">
        <f t="shared" si="11"/>
        <v>5416.6666666664232</v>
      </c>
      <c r="J230" s="2">
        <f>G230-simulador!$C$9</f>
        <v>-25.000000000002387</v>
      </c>
      <c r="K230" s="4">
        <f>J230+(1+simulador!$C$7)*K229</f>
        <v>264606.94726753089</v>
      </c>
    </row>
    <row r="231" spans="1:11" x14ac:dyDescent="0.25">
      <c r="A231" s="4">
        <f>A230*(1+simulador!$C$7)+$A$4</f>
        <v>291673.68040067941</v>
      </c>
      <c r="D231" s="1">
        <v>228</v>
      </c>
      <c r="E231" s="2">
        <f>H230*simulador!$C$5</f>
        <v>54.166666666664234</v>
      </c>
      <c r="F231" s="2">
        <f t="shared" si="10"/>
        <v>416.66666666666669</v>
      </c>
      <c r="G231" s="2">
        <f t="shared" si="9"/>
        <v>470.83333333333093</v>
      </c>
      <c r="H231" s="2">
        <f t="shared" si="11"/>
        <v>4999.9999999997563</v>
      </c>
      <c r="J231" s="2">
        <f>G231-simulador!$C$9</f>
        <v>-29.166666666669073</v>
      </c>
      <c r="K231" s="4">
        <f>J231+(1+simulador!$C$7)*K230</f>
        <v>266165.42228446942</v>
      </c>
    </row>
    <row r="232" spans="1:11" x14ac:dyDescent="0.25">
      <c r="A232" s="4">
        <f>A231*(1+simulador!$C$7)+$A$4</f>
        <v>294024.80861665308</v>
      </c>
      <c r="D232" s="1">
        <v>229</v>
      </c>
      <c r="E232" s="2">
        <f>H231*simulador!$C$5</f>
        <v>49.999999999997563</v>
      </c>
      <c r="F232" s="2">
        <f t="shared" si="10"/>
        <v>416.66666666666669</v>
      </c>
      <c r="G232" s="2">
        <f t="shared" si="9"/>
        <v>466.66666666666424</v>
      </c>
      <c r="H232" s="2">
        <f t="shared" si="11"/>
        <v>4583.3333333330893</v>
      </c>
      <c r="J232" s="2">
        <f>G232-simulador!$C$9</f>
        <v>-33.333333333335759</v>
      </c>
      <c r="K232" s="4">
        <f>J232+(1+simulador!$C$7)*K231</f>
        <v>267729.08148484293</v>
      </c>
    </row>
    <row r="233" spans="1:11" x14ac:dyDescent="0.25">
      <c r="A233" s="4">
        <f>A232*(1+simulador!$C$7)+$A$4</f>
        <v>296390.04360192257</v>
      </c>
      <c r="D233" s="1">
        <v>230</v>
      </c>
      <c r="E233" s="2">
        <f>H232*simulador!$C$5</f>
        <v>45.833333333330891</v>
      </c>
      <c r="F233" s="2">
        <f t="shared" si="10"/>
        <v>416.66666666666669</v>
      </c>
      <c r="G233" s="2">
        <f t="shared" si="9"/>
        <v>462.49999999999756</v>
      </c>
      <c r="H233" s="2">
        <f t="shared" si="11"/>
        <v>4166.6666666664223</v>
      </c>
      <c r="J233" s="2">
        <f>G233-simulador!$C$9</f>
        <v>-37.500000000002444</v>
      </c>
      <c r="K233" s="4">
        <f>J233+(1+simulador!$C$7)*K232</f>
        <v>269297.95597375196</v>
      </c>
    </row>
    <row r="234" spans="1:11" x14ac:dyDescent="0.25">
      <c r="A234" s="4">
        <f>A233*(1+simulador!$C$7)+$A$4</f>
        <v>298769.46999710373</v>
      </c>
      <c r="D234" s="1">
        <v>231</v>
      </c>
      <c r="E234" s="2">
        <f>H233*simulador!$C$5</f>
        <v>41.666666666664227</v>
      </c>
      <c r="F234" s="2">
        <f t="shared" si="10"/>
        <v>416.66666666666669</v>
      </c>
      <c r="G234" s="2">
        <f t="shared" si="9"/>
        <v>458.33333333333093</v>
      </c>
      <c r="H234" s="2">
        <f t="shared" si="11"/>
        <v>3749.9999999997558</v>
      </c>
      <c r="J234" s="2">
        <f>G234-simulador!$C$9</f>
        <v>-41.666666666669073</v>
      </c>
      <c r="K234" s="4">
        <f>J234+(1+simulador!$C$7)*K233</f>
        <v>270872.07704292779</v>
      </c>
    </row>
    <row r="235" spans="1:11" x14ac:dyDescent="0.25">
      <c r="A235" s="4">
        <f>A234*(1+simulador!$C$7)+$A$4</f>
        <v>301163.17295065598</v>
      </c>
      <c r="D235" s="1">
        <v>232</v>
      </c>
      <c r="E235" s="2">
        <f>H234*simulador!$C$5</f>
        <v>37.499999999997556</v>
      </c>
      <c r="F235" s="2">
        <f t="shared" si="10"/>
        <v>416.66666666666669</v>
      </c>
      <c r="G235" s="2">
        <f t="shared" si="9"/>
        <v>454.16666666666424</v>
      </c>
      <c r="H235" s="2">
        <f t="shared" si="11"/>
        <v>3333.3333333330893</v>
      </c>
      <c r="J235" s="2">
        <f>G235-simulador!$C$9</f>
        <v>-45.833333333335759</v>
      </c>
      <c r="K235" s="4">
        <f>J235+(1+simulador!$C$7)*K234</f>
        <v>272451.47617185203</v>
      </c>
    </row>
    <row r="236" spans="1:11" x14ac:dyDescent="0.25">
      <c r="A236" s="4">
        <f>A235*(1+simulador!$C$7)+$A$4</f>
        <v>303571.23812192952</v>
      </c>
      <c r="D236" s="1">
        <v>233</v>
      </c>
      <c r="E236" s="2">
        <f>H235*simulador!$C$5</f>
        <v>33.333333333330891</v>
      </c>
      <c r="F236" s="2">
        <f t="shared" si="10"/>
        <v>416.66666666666669</v>
      </c>
      <c r="G236" s="2">
        <f t="shared" si="9"/>
        <v>449.99999999999756</v>
      </c>
      <c r="H236" s="2">
        <f t="shared" si="11"/>
        <v>2916.6666666664228</v>
      </c>
      <c r="J236" s="2">
        <f>G236-simulador!$C$9</f>
        <v>-50.000000000002444</v>
      </c>
      <c r="K236" s="4">
        <f>J236+(1+simulador!$C$7)*K235</f>
        <v>274036.18502888316</v>
      </c>
    </row>
    <row r="237" spans="1:11" x14ac:dyDescent="0.25">
      <c r="A237" s="4">
        <f>A236*(1+simulador!$C$7)+$A$4</f>
        <v>305993.75168423069</v>
      </c>
      <c r="D237" s="1">
        <v>234</v>
      </c>
      <c r="E237" s="2">
        <f>H236*simulador!$C$5</f>
        <v>29.166666666664227</v>
      </c>
      <c r="F237" s="2">
        <f t="shared" si="10"/>
        <v>416.66666666666669</v>
      </c>
      <c r="G237" s="2">
        <f t="shared" si="9"/>
        <v>445.83333333333093</v>
      </c>
      <c r="H237" s="2">
        <f t="shared" si="11"/>
        <v>2499.9999999997563</v>
      </c>
      <c r="J237" s="2">
        <f>G237-simulador!$C$9</f>
        <v>-54.166666666669073</v>
      </c>
      <c r="K237" s="4">
        <f>J237+(1+simulador!$C$7)*K236</f>
        <v>275626.23547238979</v>
      </c>
    </row>
    <row r="238" spans="1:11" x14ac:dyDescent="0.25">
      <c r="A238" s="4">
        <f>A237*(1+simulador!$C$7)+$A$4</f>
        <v>308430.80032790569</v>
      </c>
      <c r="D238" s="1">
        <v>235</v>
      </c>
      <c r="E238" s="2">
        <f>H237*simulador!$C$5</f>
        <v>24.999999999997563</v>
      </c>
      <c r="F238" s="2">
        <f t="shared" si="10"/>
        <v>416.66666666666669</v>
      </c>
      <c r="G238" s="2">
        <f t="shared" si="9"/>
        <v>441.66666666666424</v>
      </c>
      <c r="H238" s="2">
        <f t="shared" si="11"/>
        <v>2083.3333333330897</v>
      </c>
      <c r="J238" s="2">
        <f>G238-simulador!$C$9</f>
        <v>-58.333333333335759</v>
      </c>
      <c r="K238" s="4">
        <f>J238+(1+simulador!$C$7)*K237</f>
        <v>277221.6595518908</v>
      </c>
    </row>
    <row r="239" spans="1:11" x14ac:dyDescent="0.25">
      <c r="A239" s="4">
        <f>A238*(1+simulador!$C$7)+$A$4</f>
        <v>310882.47126344271</v>
      </c>
      <c r="D239" s="1">
        <v>236</v>
      </c>
      <c r="E239" s="2">
        <f>H238*simulador!$C$5</f>
        <v>20.833333333330899</v>
      </c>
      <c r="F239" s="2">
        <f t="shared" si="10"/>
        <v>416.66666666666669</v>
      </c>
      <c r="G239" s="2">
        <f t="shared" si="9"/>
        <v>437.49999999999761</v>
      </c>
      <c r="H239" s="2">
        <f t="shared" si="11"/>
        <v>1666.666666666423</v>
      </c>
      <c r="J239" s="2">
        <f>G239-simulador!$C$9</f>
        <v>-62.500000000002387</v>
      </c>
      <c r="K239" s="4">
        <f>J239+(1+simulador!$C$7)*K238</f>
        <v>278822.48950920213</v>
      </c>
    </row>
    <row r="240" spans="1:11" x14ac:dyDescent="0.25">
      <c r="A240" s="4">
        <f>A239*(1+simulador!$C$7)+$A$4</f>
        <v>313348.85222459299</v>
      </c>
      <c r="D240" s="1">
        <v>237</v>
      </c>
      <c r="E240" s="2">
        <f>H239*simulador!$C$5</f>
        <v>16.666666666664231</v>
      </c>
      <c r="F240" s="2">
        <f t="shared" si="10"/>
        <v>416.66666666666669</v>
      </c>
      <c r="G240" s="2">
        <f t="shared" si="9"/>
        <v>433.33333333333093</v>
      </c>
      <c r="H240" s="2">
        <f t="shared" si="11"/>
        <v>1249.9999999997563</v>
      </c>
      <c r="J240" s="2">
        <f>G240-simulador!$C$9</f>
        <v>-66.666666666669073</v>
      </c>
      <c r="K240" s="4">
        <f>J240+(1+simulador!$C$7)*K239</f>
        <v>280428.75777959067</v>
      </c>
    </row>
    <row r="241" spans="1:11" x14ac:dyDescent="0.25">
      <c r="A241" s="4">
        <f>A240*(1+simulador!$C$7)+$A$4</f>
        <v>315830.03147151013</v>
      </c>
      <c r="D241" s="1">
        <v>238</v>
      </c>
      <c r="E241" s="2">
        <f>H240*simulador!$C$5</f>
        <v>12.499999999997563</v>
      </c>
      <c r="F241" s="2">
        <f t="shared" si="10"/>
        <v>416.66666666666669</v>
      </c>
      <c r="G241" s="2">
        <f t="shared" si="9"/>
        <v>429.16666666666424</v>
      </c>
      <c r="H241" s="2">
        <f t="shared" si="11"/>
        <v>833.33333333308951</v>
      </c>
      <c r="J241" s="2">
        <f>G241-simulador!$C$9</f>
        <v>-70.833333333335759</v>
      </c>
      <c r="K241" s="4">
        <f>J241+(1+simulador!$C$7)*K240</f>
        <v>282040.4969929349</v>
      </c>
    </row>
    <row r="242" spans="1:11" x14ac:dyDescent="0.25">
      <c r="A242" s="4">
        <f>A241*(1+simulador!$C$7)+$A$4</f>
        <v>318326.09779390879</v>
      </c>
      <c r="D242" s="1">
        <v>239</v>
      </c>
      <c r="E242" s="2">
        <f>H241*simulador!$C$5</f>
        <v>8.333333333330895</v>
      </c>
      <c r="F242" s="2">
        <f t="shared" si="10"/>
        <v>416.66666666666669</v>
      </c>
      <c r="G242" s="2">
        <f t="shared" si="9"/>
        <v>424.99999999999756</v>
      </c>
      <c r="H242" s="2">
        <f t="shared" si="11"/>
        <v>416.66666666642283</v>
      </c>
      <c r="J242" s="2">
        <f>G242-simulador!$C$9</f>
        <v>-75.000000000002444</v>
      </c>
      <c r="K242" s="4">
        <f>J242+(1+simulador!$C$7)*K241</f>
        <v>283657.73997489252</v>
      </c>
    </row>
    <row r="243" spans="1:11" x14ac:dyDescent="0.25">
      <c r="A243" s="4">
        <f>A242*(1+simulador!$C$7)+$A$4</f>
        <v>320837.14051424182</v>
      </c>
      <c r="D243" s="1">
        <v>240</v>
      </c>
      <c r="E243" s="2">
        <f>H242*simulador!$C$5</f>
        <v>4.166666666664228</v>
      </c>
      <c r="F243" s="2">
        <f>F242</f>
        <v>416.66666666666669</v>
      </c>
      <c r="G243" s="2">
        <f t="shared" si="9"/>
        <v>420.83333333333093</v>
      </c>
      <c r="H243" s="2">
        <f t="shared" si="11"/>
        <v>-2.4385826691286638E-10</v>
      </c>
      <c r="J243" s="2">
        <f>G243-simulador!$C$9</f>
        <v>-79.166666666669073</v>
      </c>
      <c r="K243" s="4">
        <f>J243+(1+simulador!$C$7)*K242</f>
        <v>285280.51974807517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12" sqref="A12"/>
    </sheetView>
  </sheetViews>
  <sheetFormatPr defaultRowHeight="15" x14ac:dyDescent="0.25"/>
  <sheetData>
    <row r="2" spans="1:1" x14ac:dyDescent="0.25">
      <c r="A2" t="s">
        <v>33</v>
      </c>
    </row>
    <row r="4" spans="1:1" x14ac:dyDescent="0.25">
      <c r="A4" t="s">
        <v>37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D2:N25"/>
  <sheetViews>
    <sheetView workbookViewId="0">
      <selection activeCell="A3" sqref="A3"/>
    </sheetView>
  </sheetViews>
  <sheetFormatPr defaultRowHeight="15" x14ac:dyDescent="0.25"/>
  <cols>
    <col min="6" max="7" width="9.85546875" bestFit="1" customWidth="1"/>
    <col min="8" max="8" width="11.42578125" bestFit="1" customWidth="1"/>
    <col min="9" max="9" width="9.5703125" bestFit="1" customWidth="1"/>
    <col min="10" max="10" width="10.5703125" bestFit="1" customWidth="1"/>
    <col min="12" max="12" width="9.85546875" bestFit="1" customWidth="1"/>
    <col min="13" max="13" width="9.5703125" bestFit="1" customWidth="1"/>
    <col min="14" max="14" width="9.85546875" bestFit="1" customWidth="1"/>
  </cols>
  <sheetData>
    <row r="2" spans="4:14" x14ac:dyDescent="0.25">
      <c r="F2" t="s">
        <v>29</v>
      </c>
      <c r="I2" t="s">
        <v>31</v>
      </c>
      <c r="J2">
        <v>370</v>
      </c>
      <c r="L2" t="s">
        <v>30</v>
      </c>
    </row>
    <row r="4" spans="4:14" x14ac:dyDescent="0.25">
      <c r="D4" s="1" t="s">
        <v>14</v>
      </c>
      <c r="E4" s="1" t="s">
        <v>16</v>
      </c>
      <c r="F4" s="1" t="s">
        <v>17</v>
      </c>
      <c r="G4" s="1" t="s">
        <v>15</v>
      </c>
      <c r="H4" s="1" t="s">
        <v>18</v>
      </c>
      <c r="I4" s="1" t="s">
        <v>32</v>
      </c>
      <c r="L4" s="1" t="s">
        <v>15</v>
      </c>
      <c r="M4" s="1" t="s">
        <v>32</v>
      </c>
    </row>
    <row r="5" spans="4:14" x14ac:dyDescent="0.25">
      <c r="D5" s="1">
        <v>0</v>
      </c>
      <c r="E5" s="1"/>
      <c r="F5" s="1"/>
      <c r="G5" s="1"/>
      <c r="H5" s="2">
        <v>7000</v>
      </c>
    </row>
    <row r="6" spans="4:14" x14ac:dyDescent="0.25">
      <c r="D6" s="1">
        <v>1</v>
      </c>
      <c r="E6" s="2">
        <f>H5*simulador!$C$5</f>
        <v>70</v>
      </c>
      <c r="F6" s="2">
        <f>H5/D25</f>
        <v>350</v>
      </c>
      <c r="G6" s="2">
        <f>F6+E6</f>
        <v>420</v>
      </c>
      <c r="H6" s="2">
        <f>H5-F6</f>
        <v>6650</v>
      </c>
      <c r="I6" s="3">
        <f>G6-$J$2</f>
        <v>50</v>
      </c>
      <c r="L6" s="3">
        <f>PMT(0.01,20,7000,0,0)*-1</f>
        <v>387.90720423385955</v>
      </c>
      <c r="M6" s="3">
        <f>L6-$J$2</f>
        <v>17.907204233859545</v>
      </c>
    </row>
    <row r="7" spans="4:14" x14ac:dyDescent="0.25">
      <c r="D7" s="1">
        <v>2</v>
      </c>
      <c r="E7" s="2">
        <f>H6*simulador!$C$5</f>
        <v>66.5</v>
      </c>
      <c r="F7" s="2">
        <f>F6</f>
        <v>350</v>
      </c>
      <c r="G7" s="2">
        <f t="shared" ref="G7:G25" si="0">F7+E7</f>
        <v>416.5</v>
      </c>
      <c r="H7" s="2">
        <f>H6-F7</f>
        <v>6300</v>
      </c>
      <c r="I7" s="3">
        <f t="shared" ref="I7:I25" si="1">G7-$J$2</f>
        <v>46.5</v>
      </c>
      <c r="J7" s="3">
        <f>I7+I6*1.006</f>
        <v>96.8</v>
      </c>
      <c r="L7" s="3">
        <f t="shared" ref="L7:L25" si="2">PMT(0.01,20,7000,0,0)*-1</f>
        <v>387.90720423385955</v>
      </c>
      <c r="M7" s="3">
        <f t="shared" ref="M7:M25" si="3">L7-$J$2</f>
        <v>17.907204233859545</v>
      </c>
      <c r="N7" s="3">
        <f>M6*1.006+M6</f>
        <v>35.92185169312225</v>
      </c>
    </row>
    <row r="8" spans="4:14" x14ac:dyDescent="0.25">
      <c r="D8" s="1">
        <v>3</v>
      </c>
      <c r="E8" s="2">
        <f>H7*simulador!$C$5</f>
        <v>63</v>
      </c>
      <c r="F8" s="2">
        <f t="shared" ref="F8:F25" si="4">F7</f>
        <v>350</v>
      </c>
      <c r="G8" s="2">
        <f t="shared" si="0"/>
        <v>413</v>
      </c>
      <c r="H8" s="2">
        <f t="shared" ref="H8:H25" si="5">H7-F8</f>
        <v>5950</v>
      </c>
      <c r="I8" s="3">
        <f t="shared" si="1"/>
        <v>43</v>
      </c>
      <c r="J8" s="3">
        <f>I8+1.006*J7</f>
        <v>140.38079999999999</v>
      </c>
      <c r="L8" s="3">
        <f t="shared" si="2"/>
        <v>387.90720423385955</v>
      </c>
      <c r="M8" s="3">
        <f t="shared" si="3"/>
        <v>17.907204233859545</v>
      </c>
      <c r="N8" s="3">
        <f>N7*1.006+M8</f>
        <v>54.044587037140531</v>
      </c>
    </row>
    <row r="9" spans="4:14" x14ac:dyDescent="0.25">
      <c r="D9" s="1">
        <v>4</v>
      </c>
      <c r="E9" s="2">
        <f>H8*simulador!$C$5</f>
        <v>59.5</v>
      </c>
      <c r="F9" s="2">
        <f t="shared" si="4"/>
        <v>350</v>
      </c>
      <c r="G9" s="2">
        <f t="shared" si="0"/>
        <v>409.5</v>
      </c>
      <c r="H9" s="2">
        <f t="shared" si="5"/>
        <v>5600</v>
      </c>
      <c r="I9" s="3">
        <f t="shared" si="1"/>
        <v>39.5</v>
      </c>
      <c r="J9" s="3">
        <f t="shared" ref="J9:J25" si="6">I9+1.006*J8</f>
        <v>180.72308479999998</v>
      </c>
      <c r="L9" s="3">
        <f t="shared" si="2"/>
        <v>387.90720423385955</v>
      </c>
      <c r="M9" s="3">
        <f t="shared" si="3"/>
        <v>17.907204233859545</v>
      </c>
      <c r="N9" s="3">
        <f t="shared" ref="N9:N25" si="7">N8*1.006+M9</f>
        <v>72.276058793222916</v>
      </c>
    </row>
    <row r="10" spans="4:14" x14ac:dyDescent="0.25">
      <c r="D10" s="1">
        <v>5</v>
      </c>
      <c r="E10" s="2">
        <f>H9*simulador!$C$5</f>
        <v>56</v>
      </c>
      <c r="F10" s="2">
        <f t="shared" si="4"/>
        <v>350</v>
      </c>
      <c r="G10" s="2">
        <f t="shared" si="0"/>
        <v>406</v>
      </c>
      <c r="H10" s="2">
        <f t="shared" si="5"/>
        <v>5250</v>
      </c>
      <c r="I10" s="3">
        <f t="shared" si="1"/>
        <v>36</v>
      </c>
      <c r="J10" s="3">
        <f t="shared" si="6"/>
        <v>217.80742330879997</v>
      </c>
      <c r="L10" s="3">
        <f t="shared" si="2"/>
        <v>387.90720423385955</v>
      </c>
      <c r="M10" s="3">
        <f t="shared" si="3"/>
        <v>17.907204233859545</v>
      </c>
      <c r="N10" s="3">
        <f t="shared" si="7"/>
        <v>90.616919379841804</v>
      </c>
    </row>
    <row r="11" spans="4:14" x14ac:dyDescent="0.25">
      <c r="D11" s="1">
        <v>6</v>
      </c>
      <c r="E11" s="2">
        <f>H10*simulador!$C$5</f>
        <v>52.5</v>
      </c>
      <c r="F11" s="2">
        <f t="shared" si="4"/>
        <v>350</v>
      </c>
      <c r="G11" s="2">
        <f t="shared" si="0"/>
        <v>402.5</v>
      </c>
      <c r="H11" s="2">
        <f t="shared" si="5"/>
        <v>4900</v>
      </c>
      <c r="I11" s="3">
        <f t="shared" si="1"/>
        <v>32.5</v>
      </c>
      <c r="J11" s="3">
        <f t="shared" si="6"/>
        <v>251.61426784865276</v>
      </c>
      <c r="L11" s="3">
        <f t="shared" si="2"/>
        <v>387.90720423385955</v>
      </c>
      <c r="M11" s="3">
        <f t="shared" si="3"/>
        <v>17.907204233859545</v>
      </c>
      <c r="N11" s="3">
        <f t="shared" si="7"/>
        <v>109.06782512998041</v>
      </c>
    </row>
    <row r="12" spans="4:14" x14ac:dyDescent="0.25">
      <c r="D12" s="1">
        <v>7</v>
      </c>
      <c r="E12" s="2">
        <f>H11*simulador!$C$5</f>
        <v>49</v>
      </c>
      <c r="F12" s="2">
        <f t="shared" si="4"/>
        <v>350</v>
      </c>
      <c r="G12" s="2">
        <f t="shared" si="0"/>
        <v>399</v>
      </c>
      <c r="H12" s="2">
        <f t="shared" si="5"/>
        <v>4550</v>
      </c>
      <c r="I12" s="3">
        <f t="shared" si="1"/>
        <v>29</v>
      </c>
      <c r="J12" s="3">
        <f t="shared" si="6"/>
        <v>282.12395345574464</v>
      </c>
      <c r="L12" s="3">
        <f t="shared" si="2"/>
        <v>387.90720423385955</v>
      </c>
      <c r="M12" s="3">
        <f t="shared" si="3"/>
        <v>17.907204233859545</v>
      </c>
      <c r="N12" s="3">
        <f t="shared" si="7"/>
        <v>127.62943631461984</v>
      </c>
    </row>
    <row r="13" spans="4:14" x14ac:dyDescent="0.25">
      <c r="D13" s="1">
        <v>8</v>
      </c>
      <c r="E13" s="2">
        <f>H12*simulador!$C$5</f>
        <v>45.5</v>
      </c>
      <c r="F13" s="2">
        <f t="shared" si="4"/>
        <v>350</v>
      </c>
      <c r="G13" s="2">
        <f t="shared" si="0"/>
        <v>395.5</v>
      </c>
      <c r="H13" s="2">
        <f t="shared" si="5"/>
        <v>4200</v>
      </c>
      <c r="I13" s="3">
        <f t="shared" si="1"/>
        <v>25.5</v>
      </c>
      <c r="J13" s="3">
        <f t="shared" si="6"/>
        <v>309.31669717647912</v>
      </c>
      <c r="L13" s="3">
        <f t="shared" si="2"/>
        <v>387.90720423385955</v>
      </c>
      <c r="M13" s="3">
        <f t="shared" si="3"/>
        <v>17.907204233859545</v>
      </c>
      <c r="N13" s="3">
        <f t="shared" si="7"/>
        <v>146.30241716636709</v>
      </c>
    </row>
    <row r="14" spans="4:14" x14ac:dyDescent="0.25">
      <c r="D14" s="1">
        <v>9</v>
      </c>
      <c r="E14" s="2">
        <f>H13*simulador!$C$5</f>
        <v>42</v>
      </c>
      <c r="F14" s="2">
        <f t="shared" si="4"/>
        <v>350</v>
      </c>
      <c r="G14" s="2">
        <f t="shared" si="0"/>
        <v>392</v>
      </c>
      <c r="H14" s="2">
        <f t="shared" si="5"/>
        <v>3850</v>
      </c>
      <c r="I14" s="3">
        <f t="shared" si="1"/>
        <v>22</v>
      </c>
      <c r="J14" s="3">
        <f t="shared" si="6"/>
        <v>333.17259735953797</v>
      </c>
      <c r="L14" s="3">
        <f t="shared" si="2"/>
        <v>387.90720423385955</v>
      </c>
      <c r="M14" s="3">
        <f t="shared" si="3"/>
        <v>17.907204233859545</v>
      </c>
      <c r="N14" s="3">
        <f t="shared" si="7"/>
        <v>165.08743590322484</v>
      </c>
    </row>
    <row r="15" spans="4:14" x14ac:dyDescent="0.25">
      <c r="D15" s="1">
        <v>10</v>
      </c>
      <c r="E15" s="2">
        <f>H14*simulador!$C$5</f>
        <v>38.5</v>
      </c>
      <c r="F15" s="2">
        <f t="shared" si="4"/>
        <v>350</v>
      </c>
      <c r="G15" s="2">
        <f t="shared" si="0"/>
        <v>388.5</v>
      </c>
      <c r="H15" s="2">
        <f t="shared" si="5"/>
        <v>3500</v>
      </c>
      <c r="I15" s="3">
        <f t="shared" si="1"/>
        <v>18.5</v>
      </c>
      <c r="J15" s="3">
        <f t="shared" si="6"/>
        <v>353.67163294369522</v>
      </c>
      <c r="L15" s="3">
        <f t="shared" si="2"/>
        <v>387.90720423385955</v>
      </c>
      <c r="M15" s="3">
        <f t="shared" si="3"/>
        <v>17.907204233859545</v>
      </c>
      <c r="N15" s="3">
        <f t="shared" si="7"/>
        <v>183.98516475250375</v>
      </c>
    </row>
    <row r="16" spans="4:14" x14ac:dyDescent="0.25">
      <c r="D16" s="1">
        <v>11</v>
      </c>
      <c r="E16" s="2">
        <f>H15*simulador!$C$5</f>
        <v>35</v>
      </c>
      <c r="F16" s="2">
        <f t="shared" si="4"/>
        <v>350</v>
      </c>
      <c r="G16" s="2">
        <f t="shared" si="0"/>
        <v>385</v>
      </c>
      <c r="H16" s="2">
        <f t="shared" si="5"/>
        <v>3150</v>
      </c>
      <c r="I16" s="3">
        <f t="shared" si="1"/>
        <v>15</v>
      </c>
      <c r="J16" s="3">
        <f t="shared" si="6"/>
        <v>370.79366274135737</v>
      </c>
      <c r="L16" s="3">
        <f t="shared" si="2"/>
        <v>387.90720423385955</v>
      </c>
      <c r="M16" s="3">
        <f t="shared" si="3"/>
        <v>17.907204233859545</v>
      </c>
      <c r="N16" s="3">
        <f t="shared" si="7"/>
        <v>202.99627997487832</v>
      </c>
    </row>
    <row r="17" spans="4:14" x14ac:dyDescent="0.25">
      <c r="D17" s="1">
        <v>12</v>
      </c>
      <c r="E17" s="2">
        <f>H16*simulador!$C$5</f>
        <v>31.5</v>
      </c>
      <c r="F17" s="2">
        <f t="shared" si="4"/>
        <v>350</v>
      </c>
      <c r="G17" s="2">
        <f t="shared" si="0"/>
        <v>381.5</v>
      </c>
      <c r="H17" s="2">
        <f t="shared" si="5"/>
        <v>2800</v>
      </c>
      <c r="I17" s="3">
        <f t="shared" si="1"/>
        <v>11.5</v>
      </c>
      <c r="J17" s="3">
        <f t="shared" si="6"/>
        <v>384.51842471780549</v>
      </c>
      <c r="L17" s="3">
        <f t="shared" si="2"/>
        <v>387.90720423385955</v>
      </c>
      <c r="M17" s="3">
        <f t="shared" si="3"/>
        <v>17.907204233859545</v>
      </c>
      <c r="N17" s="3">
        <f t="shared" si="7"/>
        <v>222.12146188858713</v>
      </c>
    </row>
    <row r="18" spans="4:14" x14ac:dyDescent="0.25">
      <c r="D18" s="1">
        <v>13</v>
      </c>
      <c r="E18" s="2">
        <f>H17*simulador!$C$5</f>
        <v>28</v>
      </c>
      <c r="F18" s="2">
        <f t="shared" si="4"/>
        <v>350</v>
      </c>
      <c r="G18" s="2">
        <f t="shared" si="0"/>
        <v>378</v>
      </c>
      <c r="H18" s="2">
        <f t="shared" si="5"/>
        <v>2450</v>
      </c>
      <c r="I18" s="3">
        <f t="shared" si="1"/>
        <v>8</v>
      </c>
      <c r="J18" s="3">
        <f t="shared" si="6"/>
        <v>394.8255352661123</v>
      </c>
      <c r="L18" s="3">
        <f t="shared" si="2"/>
        <v>387.90720423385955</v>
      </c>
      <c r="M18" s="3">
        <f t="shared" si="3"/>
        <v>17.907204233859545</v>
      </c>
      <c r="N18" s="3">
        <f t="shared" si="7"/>
        <v>241.3613948937782</v>
      </c>
    </row>
    <row r="19" spans="4:14" x14ac:dyDescent="0.25">
      <c r="D19" s="1">
        <v>14</v>
      </c>
      <c r="E19" s="2">
        <f>H18*simulador!$C$5</f>
        <v>24.5</v>
      </c>
      <c r="F19" s="2">
        <f t="shared" si="4"/>
        <v>350</v>
      </c>
      <c r="G19" s="2">
        <f t="shared" si="0"/>
        <v>374.5</v>
      </c>
      <c r="H19" s="2">
        <f t="shared" si="5"/>
        <v>2100</v>
      </c>
      <c r="I19" s="3">
        <f t="shared" si="1"/>
        <v>4.5</v>
      </c>
      <c r="J19" s="3">
        <f t="shared" si="6"/>
        <v>401.694488477709</v>
      </c>
      <c r="L19" s="3">
        <f t="shared" si="2"/>
        <v>387.90720423385955</v>
      </c>
      <c r="M19" s="3">
        <f t="shared" si="3"/>
        <v>17.907204233859545</v>
      </c>
      <c r="N19" s="3">
        <f t="shared" si="7"/>
        <v>260.71676749700043</v>
      </c>
    </row>
    <row r="20" spans="4:14" x14ac:dyDescent="0.25">
      <c r="D20" s="1">
        <v>15</v>
      </c>
      <c r="E20" s="2">
        <f>H19*simulador!$C$5</f>
        <v>21</v>
      </c>
      <c r="F20" s="2">
        <f t="shared" si="4"/>
        <v>350</v>
      </c>
      <c r="G20" s="2">
        <f t="shared" si="0"/>
        <v>371</v>
      </c>
      <c r="H20" s="2">
        <f t="shared" si="5"/>
        <v>1750</v>
      </c>
      <c r="I20" s="3">
        <f t="shared" si="1"/>
        <v>1</v>
      </c>
      <c r="J20" s="3">
        <f t="shared" si="6"/>
        <v>405.10465540857524</v>
      </c>
      <c r="K20" s="3"/>
      <c r="L20" s="3">
        <f t="shared" si="2"/>
        <v>387.90720423385955</v>
      </c>
      <c r="M20" s="3">
        <f t="shared" si="3"/>
        <v>17.907204233859545</v>
      </c>
      <c r="N20" s="3">
        <f t="shared" si="7"/>
        <v>280.18827233584199</v>
      </c>
    </row>
    <row r="21" spans="4:14" x14ac:dyDescent="0.25">
      <c r="D21" s="1">
        <v>16</v>
      </c>
      <c r="E21" s="2">
        <f>H20*simulador!$C$5</f>
        <v>17.5</v>
      </c>
      <c r="F21" s="2">
        <f t="shared" si="4"/>
        <v>350</v>
      </c>
      <c r="G21" s="2">
        <f t="shared" si="0"/>
        <v>367.5</v>
      </c>
      <c r="H21" s="2">
        <f t="shared" si="5"/>
        <v>1400</v>
      </c>
      <c r="I21" s="3">
        <f t="shared" si="1"/>
        <v>-2.5</v>
      </c>
      <c r="J21" s="3">
        <f t="shared" si="6"/>
        <v>405.03528334102668</v>
      </c>
      <c r="L21" s="3">
        <f t="shared" si="2"/>
        <v>387.90720423385955</v>
      </c>
      <c r="M21" s="3">
        <f t="shared" si="3"/>
        <v>17.907204233859545</v>
      </c>
      <c r="N21" s="3">
        <f t="shared" si="7"/>
        <v>299.7766062037166</v>
      </c>
    </row>
    <row r="22" spans="4:14" x14ac:dyDescent="0.25">
      <c r="D22" s="1">
        <v>17</v>
      </c>
      <c r="E22" s="2">
        <f>H21*simulador!$C$5</f>
        <v>14</v>
      </c>
      <c r="F22" s="2">
        <f t="shared" si="4"/>
        <v>350</v>
      </c>
      <c r="G22" s="2">
        <f t="shared" si="0"/>
        <v>364</v>
      </c>
      <c r="H22" s="2">
        <f t="shared" si="5"/>
        <v>1050</v>
      </c>
      <c r="I22" s="3">
        <f t="shared" si="1"/>
        <v>-6</v>
      </c>
      <c r="J22" s="3">
        <f t="shared" si="6"/>
        <v>401.46549504107287</v>
      </c>
      <c r="L22" s="3">
        <f t="shared" si="2"/>
        <v>387.90720423385955</v>
      </c>
      <c r="M22" s="3">
        <f t="shared" si="3"/>
        <v>17.907204233859545</v>
      </c>
      <c r="N22" s="3">
        <f t="shared" si="7"/>
        <v>319.48247007479847</v>
      </c>
    </row>
    <row r="23" spans="4:14" x14ac:dyDescent="0.25">
      <c r="D23" s="1">
        <v>18</v>
      </c>
      <c r="E23" s="2">
        <f>H22*simulador!$C$5</f>
        <v>10.5</v>
      </c>
      <c r="F23" s="2">
        <f t="shared" si="4"/>
        <v>350</v>
      </c>
      <c r="G23" s="2">
        <f t="shared" si="0"/>
        <v>360.5</v>
      </c>
      <c r="H23" s="2">
        <f t="shared" si="5"/>
        <v>700</v>
      </c>
      <c r="I23" s="3">
        <f t="shared" si="1"/>
        <v>-9.5</v>
      </c>
      <c r="J23" s="3">
        <f t="shared" si="6"/>
        <v>394.37428801131932</v>
      </c>
      <c r="L23" s="3">
        <f t="shared" si="2"/>
        <v>387.90720423385955</v>
      </c>
      <c r="M23" s="3">
        <f t="shared" si="3"/>
        <v>17.907204233859545</v>
      </c>
      <c r="N23" s="3">
        <f t="shared" si="7"/>
        <v>339.30656912910683</v>
      </c>
    </row>
    <row r="24" spans="4:14" x14ac:dyDescent="0.25">
      <c r="D24" s="1">
        <v>19</v>
      </c>
      <c r="E24" s="2">
        <f>H23*simulador!$C$5</f>
        <v>7</v>
      </c>
      <c r="F24" s="2">
        <f t="shared" si="4"/>
        <v>350</v>
      </c>
      <c r="G24" s="2">
        <f t="shared" si="0"/>
        <v>357</v>
      </c>
      <c r="H24" s="2">
        <f t="shared" si="5"/>
        <v>350</v>
      </c>
      <c r="I24" s="3">
        <f t="shared" si="1"/>
        <v>-13</v>
      </c>
      <c r="J24" s="3">
        <f t="shared" si="6"/>
        <v>383.74053373938722</v>
      </c>
      <c r="L24" s="3">
        <f t="shared" si="2"/>
        <v>387.90720423385955</v>
      </c>
      <c r="M24" s="3">
        <f t="shared" si="3"/>
        <v>17.907204233859545</v>
      </c>
      <c r="N24" s="3">
        <f t="shared" si="7"/>
        <v>359.24961277774105</v>
      </c>
    </row>
    <row r="25" spans="4:14" x14ac:dyDescent="0.25">
      <c r="D25" s="1">
        <v>20</v>
      </c>
      <c r="E25" s="2">
        <f>H24*simulador!$C$5</f>
        <v>3.5</v>
      </c>
      <c r="F25" s="2">
        <f t="shared" si="4"/>
        <v>350</v>
      </c>
      <c r="G25" s="2">
        <f t="shared" si="0"/>
        <v>353.5</v>
      </c>
      <c r="H25" s="2">
        <f t="shared" si="5"/>
        <v>0</v>
      </c>
      <c r="I25" s="3">
        <f t="shared" si="1"/>
        <v>-16.5</v>
      </c>
      <c r="J25" s="3">
        <f t="shared" si="6"/>
        <v>369.54297694182355</v>
      </c>
      <c r="L25" s="3">
        <f t="shared" si="2"/>
        <v>387.90720423385955</v>
      </c>
      <c r="M25" s="3">
        <f t="shared" si="3"/>
        <v>17.907204233859545</v>
      </c>
      <c r="N25" s="10">
        <f t="shared" si="7"/>
        <v>379.31231468826707</v>
      </c>
    </row>
  </sheetData>
  <pageMargins left="0.511811024" right="0.511811024" top="0.78740157499999996" bottom="0.78740157499999996" header="0.31496062000000002" footer="0.31496062000000002"/>
  <pageSetup orientation="portrait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simulador</vt:lpstr>
      <vt:lpstr>sac e price</vt:lpstr>
      <vt:lpstr>Comentários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</dc:creator>
  <cp:lastModifiedBy>Elisson</cp:lastModifiedBy>
  <dcterms:created xsi:type="dcterms:W3CDTF">2010-05-07T18:54:01Z</dcterms:created>
  <dcterms:modified xsi:type="dcterms:W3CDTF">2017-06-26T19:04:19Z</dcterms:modified>
</cp:coreProperties>
</file>