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lisson\Downloads\"/>
    </mc:Choice>
  </mc:AlternateContent>
  <xr:revisionPtr revIDLastSave="0" documentId="8_{889123E2-E8B4-4F7F-9DB8-13456B9D8E2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 Depósito" sheetId="1" r:id="rId1"/>
    <sheet name="Vários Depósitos" sheetId="5" r:id="rId2"/>
  </sheets>
  <calcPr calcId="181029"/>
</workbook>
</file>

<file path=xl/calcChain.xml><?xml version="1.0" encoding="utf-8"?>
<calcChain xmlns="http://schemas.openxmlformats.org/spreadsheetml/2006/main">
  <c r="E10" i="5" l="1"/>
  <c r="F10" i="5" s="1"/>
  <c r="G10" i="5" s="1"/>
  <c r="D12" i="5"/>
  <c r="D10" i="5"/>
  <c r="D8" i="5"/>
  <c r="C10" i="5"/>
  <c r="C8" i="5"/>
  <c r="B12" i="5"/>
  <c r="E12" i="5" s="1"/>
  <c r="B10" i="5"/>
  <c r="E8" i="5"/>
  <c r="B4" i="1"/>
  <c r="E6" i="5" s="1"/>
  <c r="H7" i="1"/>
  <c r="H8" i="1" s="1"/>
  <c r="F8" i="5" l="1"/>
  <c r="G8" i="5" s="1"/>
  <c r="H10" i="1"/>
  <c r="H11" i="1" s="1"/>
  <c r="H12" i="1" s="1"/>
  <c r="B18" i="1" l="1"/>
  <c r="B15" i="1"/>
  <c r="K7" i="1" l="1"/>
  <c r="B7" i="1"/>
  <c r="C6" i="5" s="1"/>
  <c r="F6" i="5" s="1"/>
  <c r="G6" i="5" s="1"/>
  <c r="E6" i="1"/>
  <c r="E7" i="1" l="1"/>
  <c r="E9" i="1" s="1"/>
  <c r="E10" i="1" s="1"/>
  <c r="E11" i="1" s="1"/>
  <c r="K8" i="1"/>
  <c r="C12" i="5"/>
  <c r="F12" i="5" s="1"/>
  <c r="G12" i="5" s="1"/>
  <c r="B8" i="1"/>
  <c r="B9" i="1"/>
  <c r="K9" i="1"/>
  <c r="K11" i="1" s="1"/>
  <c r="K12" i="1" s="1"/>
  <c r="K13" i="1" s="1"/>
</calcChain>
</file>

<file path=xl/sharedStrings.xml><?xml version="1.0" encoding="utf-8"?>
<sst xmlns="http://schemas.openxmlformats.org/spreadsheetml/2006/main" count="58" uniqueCount="38">
  <si>
    <t>Valor Investido</t>
  </si>
  <si>
    <t>Prazo (em anos)</t>
  </si>
  <si>
    <t>Saldo Bruto</t>
  </si>
  <si>
    <t>Imposto recolhido</t>
  </si>
  <si>
    <t>Valor de Resgate</t>
  </si>
  <si>
    <t>Alíquota de IR</t>
  </si>
  <si>
    <t>Ganho Bruto</t>
  </si>
  <si>
    <t>Rentabilidade Líquida</t>
  </si>
  <si>
    <t>Imposto Recolhido</t>
  </si>
  <si>
    <t>Valor Resgatado</t>
  </si>
  <si>
    <t>Taxa fixa mensal</t>
  </si>
  <si>
    <t>TR mensal</t>
  </si>
  <si>
    <t>Taxa fixa + TR</t>
  </si>
  <si>
    <t>Prazo (em meses)</t>
  </si>
  <si>
    <t>Taxa fixa (ao ano)</t>
  </si>
  <si>
    <t>IPCA (ao ano)</t>
  </si>
  <si>
    <t>Taxa fixa + IPCA (ao ano)</t>
  </si>
  <si>
    <t>Poupança</t>
  </si>
  <si>
    <t>CDI</t>
  </si>
  <si>
    <t>Conversor de Taxas</t>
  </si>
  <si>
    <t>Taxa Anual</t>
  </si>
  <si>
    <t>Transformar ao mês</t>
  </si>
  <si>
    <t>Taxa Mensal</t>
  </si>
  <si>
    <t>Transformar ao ano</t>
  </si>
  <si>
    <t>Rentabilidade Período</t>
  </si>
  <si>
    <t>SELIC</t>
  </si>
  <si>
    <t>Taxa Selic*</t>
  </si>
  <si>
    <t>* contratada para pré, estimada para pós</t>
  </si>
  <si>
    <t>% do CDI contratada</t>
  </si>
  <si>
    <t>CDI anual estimada</t>
  </si>
  <si>
    <t>IPCA</t>
  </si>
  <si>
    <t>Depósitos Mensais</t>
  </si>
  <si>
    <t>Selic</t>
  </si>
  <si>
    <t>Período (anos)</t>
  </si>
  <si>
    <t>Rentabilidade anual</t>
  </si>
  <si>
    <t>Alíquota IR</t>
  </si>
  <si>
    <t>Número de depósitos</t>
  </si>
  <si>
    <t>Saldo Líquido de 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</si>
</sst>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0.0000%"/>
    <numFmt numFmtId="165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0" fontId="0" fillId="0" borderId="1" xfId="1" applyNumberFormat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4" fillId="0" borderId="0" xfId="0" applyFont="1"/>
    <xf numFmtId="10" fontId="0" fillId="0" borderId="0" xfId="1" applyNumberFormat="1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 wrapText="1"/>
    </xf>
    <xf numFmtId="10" fontId="0" fillId="0" borderId="0" xfId="1" applyNumberFormat="1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1" fontId="0" fillId="0" borderId="0" xfId="1" applyNumberFormat="1" applyFont="1" applyBorder="1" applyAlignment="1">
      <alignment horizontal="center"/>
    </xf>
    <xf numFmtId="8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3" fillId="0" borderId="1" xfId="0" applyFont="1" applyBorder="1"/>
    <xf numFmtId="1" fontId="0" fillId="0" borderId="1" xfId="1" applyNumberFormat="1" applyFont="1" applyBorder="1" applyAlignment="1">
      <alignment horizontal="center"/>
    </xf>
    <xf numFmtId="8" fontId="0" fillId="0" borderId="1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0" fontId="0" fillId="2" borderId="0" xfId="0" applyFill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showGridLines="0" tabSelected="1" topLeftCell="C1" zoomScale="150" zoomScaleNormal="150" workbookViewId="0">
      <selection activeCell="H6" sqref="H6"/>
    </sheetView>
  </sheetViews>
  <sheetFormatPr defaultRowHeight="15" x14ac:dyDescent="0.25"/>
  <cols>
    <col min="1" max="1" width="20.5703125" customWidth="1"/>
    <col min="2" max="2" width="15.5703125" customWidth="1"/>
    <col min="3" max="3" width="3.5703125" customWidth="1"/>
    <col min="4" max="4" width="19.85546875" customWidth="1"/>
    <col min="5" max="5" width="17.5703125" customWidth="1"/>
    <col min="6" max="6" width="5.140625" customWidth="1"/>
    <col min="7" max="7" width="20.85546875" customWidth="1"/>
    <col min="8" max="8" width="16.140625" customWidth="1"/>
    <col min="9" max="9" width="4.28515625" customWidth="1"/>
    <col min="10" max="10" width="22.85546875" customWidth="1"/>
    <col min="11" max="11" width="16.7109375" customWidth="1"/>
    <col min="13" max="13" width="24.5703125" bestFit="1" customWidth="1"/>
    <col min="14" max="14" width="16.5703125" customWidth="1"/>
  </cols>
  <sheetData>
    <row r="1" spans="1:11" ht="21" x14ac:dyDescent="0.35">
      <c r="A1" s="2" t="s">
        <v>17</v>
      </c>
      <c r="D1" s="2" t="s">
        <v>25</v>
      </c>
      <c r="G1" s="2" t="s">
        <v>18</v>
      </c>
      <c r="J1" s="2" t="s">
        <v>30</v>
      </c>
    </row>
    <row r="3" spans="1:11" x14ac:dyDescent="0.25">
      <c r="A3" s="1" t="s">
        <v>0</v>
      </c>
      <c r="B3" s="11">
        <v>50000</v>
      </c>
      <c r="D3" s="1" t="s">
        <v>0</v>
      </c>
      <c r="E3" s="11">
        <v>50000</v>
      </c>
      <c r="G3" s="1" t="s">
        <v>0</v>
      </c>
      <c r="H3" s="11">
        <v>50000</v>
      </c>
      <c r="J3" s="1" t="s">
        <v>0</v>
      </c>
      <c r="K3" s="11">
        <v>50000</v>
      </c>
    </row>
    <row r="4" spans="1:11" x14ac:dyDescent="0.25">
      <c r="A4" s="1" t="s">
        <v>13</v>
      </c>
      <c r="B4" s="3">
        <f>4*12</f>
        <v>48</v>
      </c>
      <c r="D4" s="1" t="s">
        <v>1</v>
      </c>
      <c r="E4" s="3">
        <v>4</v>
      </c>
      <c r="G4" s="1" t="s">
        <v>1</v>
      </c>
      <c r="H4" s="3">
        <v>4</v>
      </c>
      <c r="J4" s="1" t="s">
        <v>1</v>
      </c>
      <c r="K4" s="3">
        <v>4</v>
      </c>
    </row>
    <row r="5" spans="1:11" x14ac:dyDescent="0.25">
      <c r="A5" s="1" t="s">
        <v>10</v>
      </c>
      <c r="B5" s="9">
        <v>5.0000000000000001E-3</v>
      </c>
      <c r="D5" s="1" t="s">
        <v>26</v>
      </c>
      <c r="E5" s="9">
        <v>0.1</v>
      </c>
      <c r="G5" s="1" t="s">
        <v>29</v>
      </c>
      <c r="H5" s="9">
        <v>0.1</v>
      </c>
      <c r="J5" s="1" t="s">
        <v>14</v>
      </c>
      <c r="K5" s="9">
        <v>0.05</v>
      </c>
    </row>
    <row r="6" spans="1:11" x14ac:dyDescent="0.25">
      <c r="A6" s="1" t="s">
        <v>11</v>
      </c>
      <c r="B6" s="9">
        <v>1E-3</v>
      </c>
      <c r="D6" s="1" t="s">
        <v>2</v>
      </c>
      <c r="E6" s="8">
        <f>FV(E5,E4,,-E3)</f>
        <v>73205.000000000015</v>
      </c>
      <c r="G6" s="1" t="s">
        <v>28</v>
      </c>
      <c r="H6" s="9">
        <v>1</v>
      </c>
      <c r="J6" s="1" t="s">
        <v>15</v>
      </c>
      <c r="K6" s="9">
        <v>4.7629999999999999E-2</v>
      </c>
    </row>
    <row r="7" spans="1:11" x14ac:dyDescent="0.25">
      <c r="A7" s="1" t="s">
        <v>12</v>
      </c>
      <c r="B7" s="10">
        <f>((1+B5)*(1+B6))-1</f>
        <v>6.004999999999816E-3</v>
      </c>
      <c r="D7" s="1" t="s">
        <v>6</v>
      </c>
      <c r="E7" s="8">
        <f>E6-E3</f>
        <v>23205.000000000015</v>
      </c>
      <c r="G7" s="1" t="s">
        <v>2</v>
      </c>
      <c r="H7" s="11">
        <f>((((((1+H5)^(1/252))-1)*H6)+1)^(252*H4))*H3</f>
        <v>73205.000000004511</v>
      </c>
      <c r="J7" s="1" t="s">
        <v>16</v>
      </c>
      <c r="K7" s="5">
        <f>((1+K5)*(1+K6))-1</f>
        <v>0.10001150000000014</v>
      </c>
    </row>
    <row r="8" spans="1:11" x14ac:dyDescent="0.25">
      <c r="A8" s="1" t="s">
        <v>4</v>
      </c>
      <c r="B8" s="8">
        <f>FV(B7,B4,,-B3)</f>
        <v>66646.398819256661</v>
      </c>
      <c r="D8" s="1" t="s">
        <v>5</v>
      </c>
      <c r="E8" s="7">
        <v>0.15</v>
      </c>
      <c r="G8" s="1" t="s">
        <v>6</v>
      </c>
      <c r="H8" s="11">
        <f>H7-H3</f>
        <v>23205.000000004511</v>
      </c>
      <c r="J8" s="1" t="s">
        <v>2</v>
      </c>
      <c r="K8" s="8">
        <f>FV(K7,K4,,-K3)</f>
        <v>73208.061348007119</v>
      </c>
    </row>
    <row r="9" spans="1:11" x14ac:dyDescent="0.25">
      <c r="A9" s="1" t="s">
        <v>24</v>
      </c>
      <c r="B9" s="5">
        <f>((1+B7)^B4)-1</f>
        <v>0.33292797638513316</v>
      </c>
      <c r="D9" s="1" t="s">
        <v>3</v>
      </c>
      <c r="E9" s="8">
        <f>E8*E7</f>
        <v>3480.7500000000023</v>
      </c>
      <c r="G9" s="1" t="s">
        <v>5</v>
      </c>
      <c r="H9" s="6">
        <v>0.15</v>
      </c>
      <c r="J9" s="1" t="s">
        <v>6</v>
      </c>
      <c r="K9" s="8">
        <f>K8-K3</f>
        <v>23208.061348007119</v>
      </c>
    </row>
    <row r="10" spans="1:11" x14ac:dyDescent="0.25">
      <c r="D10" s="1" t="s">
        <v>4</v>
      </c>
      <c r="E10" s="8">
        <f>E6-E9</f>
        <v>69724.250000000015</v>
      </c>
      <c r="G10" s="1" t="s">
        <v>3</v>
      </c>
      <c r="H10" s="11">
        <f>H9*H8</f>
        <v>3480.7500000006767</v>
      </c>
      <c r="J10" s="1" t="s">
        <v>5</v>
      </c>
      <c r="K10" s="7">
        <v>0.15</v>
      </c>
    </row>
    <row r="11" spans="1:11" x14ac:dyDescent="0.25">
      <c r="D11" s="1" t="s">
        <v>7</v>
      </c>
      <c r="E11" s="5">
        <f>(E10/E3)-1</f>
        <v>0.3944850000000002</v>
      </c>
      <c r="G11" s="1" t="s">
        <v>4</v>
      </c>
      <c r="H11" s="11">
        <f>H3+H8-H10</f>
        <v>69724.250000003842</v>
      </c>
      <c r="J11" s="1" t="s">
        <v>8</v>
      </c>
      <c r="K11" s="8">
        <f>K10*K9</f>
        <v>3481.2092022010679</v>
      </c>
    </row>
    <row r="12" spans="1:11" x14ac:dyDescent="0.25">
      <c r="D12" s="13" t="s">
        <v>27</v>
      </c>
      <c r="E12" s="13"/>
      <c r="G12" s="1" t="s">
        <v>7</v>
      </c>
      <c r="H12" s="5">
        <f>(H11/H3)-1</f>
        <v>0.3944850000000768</v>
      </c>
      <c r="J12" s="1" t="s">
        <v>9</v>
      </c>
      <c r="K12" s="8">
        <f>K8-K11</f>
        <v>69726.852145806057</v>
      </c>
    </row>
    <row r="13" spans="1:11" x14ac:dyDescent="0.25">
      <c r="A13" s="32" t="s">
        <v>19</v>
      </c>
      <c r="B13" s="32"/>
      <c r="J13" s="1" t="s">
        <v>7</v>
      </c>
      <c r="K13" s="5">
        <f>(K12/K3)-1</f>
        <v>0.39453704291612124</v>
      </c>
    </row>
    <row r="14" spans="1:11" x14ac:dyDescent="0.25">
      <c r="A14" s="1" t="s">
        <v>20</v>
      </c>
      <c r="B14" s="5">
        <v>0.10249999999999999</v>
      </c>
    </row>
    <row r="15" spans="1:11" x14ac:dyDescent="0.25">
      <c r="A15" s="1" t="s">
        <v>21</v>
      </c>
      <c r="B15" s="10">
        <f>((1+B14)^(1/12))-1</f>
        <v>8.1648460519010424E-3</v>
      </c>
    </row>
    <row r="16" spans="1:11" x14ac:dyDescent="0.25">
      <c r="B16" s="12"/>
    </row>
    <row r="17" spans="1:2" x14ac:dyDescent="0.25">
      <c r="A17" s="1" t="s">
        <v>22</v>
      </c>
      <c r="B17" s="10">
        <v>9.2350000000000002E-3</v>
      </c>
    </row>
    <row r="18" spans="1:2" x14ac:dyDescent="0.25">
      <c r="A18" s="1" t="s">
        <v>23</v>
      </c>
      <c r="B18" s="5">
        <f>((1+B17)^12)-1</f>
        <v>0.11662575303609435</v>
      </c>
    </row>
  </sheetData>
  <mergeCells count="1"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1"/>
  <sheetViews>
    <sheetView showGridLines="0" topLeftCell="A2" zoomScale="140" zoomScaleNormal="140" workbookViewId="0">
      <selection activeCell="G6" sqref="G6"/>
    </sheetView>
  </sheetViews>
  <sheetFormatPr defaultRowHeight="15" x14ac:dyDescent="0.25"/>
  <cols>
    <col min="1" max="1" width="17.28515625" customWidth="1"/>
    <col min="2" max="2" width="15.5703125" style="4" customWidth="1"/>
    <col min="3" max="3" width="13.5703125" style="4" customWidth="1"/>
    <col min="4" max="5" width="12" style="4" customWidth="1"/>
    <col min="6" max="6" width="15.5703125" style="4" customWidth="1"/>
    <col min="7" max="7" width="13.42578125" style="4" customWidth="1"/>
    <col min="8" max="8" width="13.5703125" style="4" customWidth="1"/>
    <col min="9" max="10" width="12" style="4" customWidth="1"/>
    <col min="11" max="11" width="12" customWidth="1"/>
  </cols>
  <sheetData>
    <row r="2" spans="1:9" x14ac:dyDescent="0.25">
      <c r="A2" s="1" t="s">
        <v>31</v>
      </c>
      <c r="B2" s="11">
        <v>500</v>
      </c>
    </row>
    <row r="4" spans="1:9" ht="30" x14ac:dyDescent="0.25">
      <c r="B4" s="29" t="s">
        <v>33</v>
      </c>
      <c r="C4" s="30" t="s">
        <v>34</v>
      </c>
      <c r="D4" s="31" t="s">
        <v>35</v>
      </c>
      <c r="E4" s="30" t="s">
        <v>36</v>
      </c>
      <c r="F4" s="30" t="s">
        <v>2</v>
      </c>
      <c r="G4" s="30" t="s">
        <v>37</v>
      </c>
      <c r="H4" s="20"/>
      <c r="I4" s="20"/>
    </row>
    <row r="5" spans="1:9" x14ac:dyDescent="0.25">
      <c r="B5" s="16"/>
      <c r="C5" s="17"/>
      <c r="D5" s="18"/>
      <c r="E5" s="17"/>
      <c r="F5" s="17"/>
      <c r="G5" s="17"/>
      <c r="H5" s="20"/>
      <c r="I5" s="20"/>
    </row>
    <row r="6" spans="1:9" x14ac:dyDescent="0.25">
      <c r="A6" s="25" t="s">
        <v>17</v>
      </c>
      <c r="B6" s="3">
        <v>4</v>
      </c>
      <c r="C6" s="5">
        <f>((1+'1 Depósito'!B7)^12)-1</f>
        <v>7.4488250437945602E-2</v>
      </c>
      <c r="D6" s="6">
        <v>0</v>
      </c>
      <c r="E6" s="26">
        <f>B6*12</f>
        <v>48</v>
      </c>
      <c r="F6" s="27">
        <f>FV(((1+C6)^(1/12))-1,E6,-$B$2,,1)</f>
        <v>27887.361272550883</v>
      </c>
      <c r="G6" s="28">
        <f>((F6-($B$2*E6))*(1-D6))+($B$2*E6)</f>
        <v>27887.361272550883</v>
      </c>
    </row>
    <row r="7" spans="1:9" x14ac:dyDescent="0.25">
      <c r="A7" s="19"/>
      <c r="C7" s="14"/>
      <c r="D7" s="14"/>
      <c r="E7" s="22"/>
      <c r="F7" s="23"/>
      <c r="G7" s="24"/>
    </row>
    <row r="8" spans="1:9" x14ac:dyDescent="0.25">
      <c r="A8" s="25" t="s">
        <v>32</v>
      </c>
      <c r="B8" s="3">
        <v>4</v>
      </c>
      <c r="C8" s="9">
        <f>'1 Depósito'!E5</f>
        <v>0.1</v>
      </c>
      <c r="D8" s="7">
        <f>'1 Depósito'!E8</f>
        <v>0.15</v>
      </c>
      <c r="E8" s="26">
        <f t="shared" ref="E8:E12" si="0">B8*12</f>
        <v>48</v>
      </c>
      <c r="F8" s="27">
        <f t="shared" ref="F8:F12" si="1">FV(((1+C8)^(1/12))-1,E8,-$B$2,,1)</f>
        <v>29332.365208758092</v>
      </c>
      <c r="G8" s="28">
        <f t="shared" ref="G8:G12" si="2">((F8-($B$2*E8))*(1-D8))+($B$2*E8)</f>
        <v>28532.51042744438</v>
      </c>
    </row>
    <row r="9" spans="1:9" x14ac:dyDescent="0.25">
      <c r="A9" s="19"/>
      <c r="E9" s="22"/>
      <c r="F9" s="23"/>
      <c r="G9" s="24"/>
    </row>
    <row r="10" spans="1:9" x14ac:dyDescent="0.25">
      <c r="A10" s="25" t="s">
        <v>18</v>
      </c>
      <c r="B10" s="3">
        <f>'1 Depósito'!H4</f>
        <v>4</v>
      </c>
      <c r="C10" s="9">
        <f>'1 Depósito'!H5</f>
        <v>0.1</v>
      </c>
      <c r="D10" s="7">
        <f>'1 Depósito'!H9</f>
        <v>0.15</v>
      </c>
      <c r="E10" s="26">
        <f t="shared" si="0"/>
        <v>48</v>
      </c>
      <c r="F10" s="27">
        <f t="shared" si="1"/>
        <v>29332.365208758092</v>
      </c>
      <c r="G10" s="28">
        <f t="shared" si="2"/>
        <v>28532.51042744438</v>
      </c>
    </row>
    <row r="11" spans="1:9" x14ac:dyDescent="0.25">
      <c r="A11" s="19"/>
      <c r="E11" s="22"/>
      <c r="F11" s="23"/>
      <c r="G11" s="24"/>
    </row>
    <row r="12" spans="1:9" x14ac:dyDescent="0.25">
      <c r="A12" s="25" t="s">
        <v>30</v>
      </c>
      <c r="B12" s="3">
        <f>'1 Depósito'!K4</f>
        <v>4</v>
      </c>
      <c r="C12" s="5">
        <f>'1 Depósito'!K7</f>
        <v>0.10001150000000014</v>
      </c>
      <c r="D12" s="7">
        <f>'1 Depósito'!K10</f>
        <v>0.15</v>
      </c>
      <c r="E12" s="26">
        <f t="shared" si="0"/>
        <v>48</v>
      </c>
      <c r="F12" s="27">
        <f t="shared" si="1"/>
        <v>29333.03016438468</v>
      </c>
      <c r="G12" s="28">
        <f t="shared" si="2"/>
        <v>28533.07563972698</v>
      </c>
      <c r="H12" s="12"/>
      <c r="I12" s="12"/>
    </row>
    <row r="13" spans="1:9" x14ac:dyDescent="0.25">
      <c r="C13" s="15"/>
      <c r="D13" s="12"/>
      <c r="E13" s="12"/>
      <c r="F13" s="12"/>
      <c r="G13" s="12"/>
      <c r="H13" s="12"/>
      <c r="I13" s="12"/>
    </row>
    <row r="14" spans="1:9" x14ac:dyDescent="0.25">
      <c r="C14" s="15"/>
      <c r="D14" s="12"/>
      <c r="E14" s="12"/>
      <c r="F14" s="12"/>
      <c r="G14" s="12"/>
      <c r="H14" s="12"/>
      <c r="I14" s="12"/>
    </row>
    <row r="15" spans="1:9" x14ac:dyDescent="0.25">
      <c r="C15" s="15"/>
      <c r="D15" s="12"/>
      <c r="E15" s="21"/>
      <c r="F15" s="12"/>
      <c r="G15" s="12"/>
      <c r="H15" s="12"/>
      <c r="I15" s="12"/>
    </row>
    <row r="16" spans="1:9" x14ac:dyDescent="0.25">
      <c r="C16" s="15"/>
      <c r="D16" s="12"/>
      <c r="E16" s="21"/>
      <c r="F16" s="12"/>
      <c r="G16" s="12"/>
      <c r="H16" s="12"/>
      <c r="I16" s="12"/>
    </row>
    <row r="17" spans="3:9" x14ac:dyDescent="0.25">
      <c r="C17" s="15"/>
      <c r="D17" s="12"/>
      <c r="E17" s="21"/>
      <c r="F17" s="12"/>
      <c r="G17" s="12"/>
      <c r="H17" s="12"/>
      <c r="I17" s="12"/>
    </row>
    <row r="18" spans="3:9" x14ac:dyDescent="0.25">
      <c r="C18" s="15"/>
      <c r="D18" s="12"/>
      <c r="E18" s="21"/>
      <c r="F18" s="12"/>
      <c r="G18" s="12"/>
      <c r="H18" s="12"/>
      <c r="I18" s="12"/>
    </row>
    <row r="19" spans="3:9" x14ac:dyDescent="0.25">
      <c r="C19" s="15"/>
      <c r="D19" s="12"/>
      <c r="E19" s="21"/>
      <c r="F19" s="12"/>
      <c r="G19" s="12"/>
      <c r="H19" s="12"/>
      <c r="I19" s="12"/>
    </row>
    <row r="20" spans="3:9" x14ac:dyDescent="0.25">
      <c r="C20" s="15"/>
      <c r="D20" s="12"/>
      <c r="E20" s="12"/>
      <c r="F20" s="12"/>
      <c r="G20" s="12"/>
      <c r="H20" s="12"/>
      <c r="I20" s="12"/>
    </row>
    <row r="21" spans="3:9" x14ac:dyDescent="0.25">
      <c r="C21" s="15"/>
      <c r="D21" s="12"/>
      <c r="E21" s="12"/>
      <c r="F21" s="12"/>
      <c r="G21" s="12"/>
      <c r="H21" s="12"/>
      <c r="I21" s="1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 Depósito</vt:lpstr>
      <vt:lpstr>Vários Depósitos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2017-04-05T12:22:32Z</dcterms:created>
  <dcterms:modified xsi:type="dcterms:W3CDTF">2023-07-31T12:52:41Z</dcterms:modified>
</cp:coreProperties>
</file>